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5.32.4\data\STAFF\ACC\VKamenska\Бюджет\2026\отчети на ел. страница на РИОСВ - Пловдив\"/>
    </mc:Choice>
  </mc:AlternateContent>
  <bookViews>
    <workbookView xWindow="0" yWindow="0" windowWidth="28800" windowHeight="12210" firstSheet="1" activeTab="4"/>
  </bookViews>
  <sheets>
    <sheet name="OTCHET-agreg pokazateli 012026" sheetId="1" r:id="rId1"/>
    <sheet name="OTCHET-agreg pokazateli 022026" sheetId="2" r:id="rId2"/>
    <sheet name="OTCHET-agreg pokazateli 032026" sheetId="3" r:id="rId3"/>
    <sheet name="OTCHET-agreg pokazateli 042026" sheetId="4" r:id="rId4"/>
    <sheet name="OTCHET-agreg pokazateli 052026" sheetId="5" r:id="rId5"/>
  </sheets>
  <externalReferences>
    <externalReference r:id="rId6"/>
    <externalReference r:id="rId7"/>
    <externalReference r:id="rId8"/>
    <externalReference r:id="rId9"/>
    <externalReference r:id="rId10"/>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5" l="1"/>
  <c r="H107" i="5"/>
  <c r="G107" i="5"/>
  <c r="B107" i="5"/>
  <c r="J96" i="5"/>
  <c r="I96" i="5"/>
  <c r="H96" i="5"/>
  <c r="G96" i="5"/>
  <c r="F96" i="5"/>
  <c r="E96" i="5"/>
  <c r="J95" i="5"/>
  <c r="I95" i="5"/>
  <c r="F95" i="5" s="1"/>
  <c r="H95" i="5"/>
  <c r="G95" i="5"/>
  <c r="E95" i="5"/>
  <c r="J94" i="5"/>
  <c r="I94" i="5"/>
  <c r="F94" i="5" s="1"/>
  <c r="H94" i="5"/>
  <c r="G94" i="5"/>
  <c r="E94" i="5"/>
  <c r="J93" i="5"/>
  <c r="I93" i="5"/>
  <c r="H93" i="5"/>
  <c r="G93" i="5"/>
  <c r="F93" i="5"/>
  <c r="E93" i="5"/>
  <c r="J92" i="5"/>
  <c r="I92" i="5"/>
  <c r="H92" i="5"/>
  <c r="G92" i="5"/>
  <c r="F92" i="5" s="1"/>
  <c r="E92" i="5"/>
  <c r="J91" i="5"/>
  <c r="I91" i="5"/>
  <c r="H91" i="5"/>
  <c r="G91" i="5"/>
  <c r="F91" i="5"/>
  <c r="E91" i="5"/>
  <c r="J90" i="5"/>
  <c r="I90" i="5"/>
  <c r="H90" i="5"/>
  <c r="G90" i="5"/>
  <c r="F90" i="5"/>
  <c r="E90" i="5"/>
  <c r="J89" i="5"/>
  <c r="I89" i="5"/>
  <c r="H89" i="5"/>
  <c r="G89" i="5"/>
  <c r="F89" i="5"/>
  <c r="E89" i="5"/>
  <c r="J88" i="5"/>
  <c r="I88" i="5"/>
  <c r="H88" i="5"/>
  <c r="H86" i="5" s="1"/>
  <c r="G88" i="5"/>
  <c r="G86" i="5" s="1"/>
  <c r="F88" i="5"/>
  <c r="E88" i="5"/>
  <c r="E86" i="5" s="1"/>
  <c r="J87" i="5"/>
  <c r="J86" i="5" s="1"/>
  <c r="I87" i="5"/>
  <c r="F87" i="5" s="1"/>
  <c r="F86" i="5" s="1"/>
  <c r="H87" i="5"/>
  <c r="G87" i="5"/>
  <c r="E87" i="5"/>
  <c r="M86" i="5"/>
  <c r="L86" i="5"/>
  <c r="K86" i="5"/>
  <c r="J85" i="5"/>
  <c r="F85" i="5" s="1"/>
  <c r="I85" i="5"/>
  <c r="H85" i="5"/>
  <c r="G85" i="5"/>
  <c r="E85" i="5"/>
  <c r="J84" i="5"/>
  <c r="I84" i="5"/>
  <c r="H84" i="5"/>
  <c r="G84" i="5"/>
  <c r="F84" i="5"/>
  <c r="E84" i="5"/>
  <c r="J83" i="5"/>
  <c r="I83" i="5"/>
  <c r="H83" i="5"/>
  <c r="F83" i="5" s="1"/>
  <c r="G83" i="5"/>
  <c r="E83" i="5"/>
  <c r="J82" i="5"/>
  <c r="I82" i="5"/>
  <c r="H82" i="5"/>
  <c r="G82" i="5"/>
  <c r="F82" i="5"/>
  <c r="E82" i="5"/>
  <c r="F81" i="5"/>
  <c r="J80" i="5"/>
  <c r="I80" i="5"/>
  <c r="H80" i="5"/>
  <c r="G80" i="5"/>
  <c r="F80" i="5" s="1"/>
  <c r="E80" i="5"/>
  <c r="J79" i="5"/>
  <c r="I79" i="5"/>
  <c r="H79" i="5"/>
  <c r="G79" i="5"/>
  <c r="F79" i="5"/>
  <c r="E79" i="5"/>
  <c r="J78" i="5"/>
  <c r="J77" i="5" s="1"/>
  <c r="I78" i="5"/>
  <c r="I77" i="5" s="1"/>
  <c r="H78" i="5"/>
  <c r="H77" i="5" s="1"/>
  <c r="G78" i="5"/>
  <c r="G77" i="5" s="1"/>
  <c r="F78" i="5"/>
  <c r="E78" i="5"/>
  <c r="E77" i="5" s="1"/>
  <c r="M77" i="5"/>
  <c r="L77" i="5"/>
  <c r="K77" i="5"/>
  <c r="M76" i="5"/>
  <c r="L76" i="5"/>
  <c r="K76" i="5"/>
  <c r="J76" i="5"/>
  <c r="I76" i="5"/>
  <c r="F76" i="5" s="1"/>
  <c r="H76" i="5"/>
  <c r="G76" i="5"/>
  <c r="E76" i="5"/>
  <c r="M75" i="5"/>
  <c r="L75" i="5"/>
  <c r="K75" i="5"/>
  <c r="J75" i="5"/>
  <c r="I75" i="5"/>
  <c r="H75" i="5"/>
  <c r="G75" i="5"/>
  <c r="F75" i="5"/>
  <c r="E75" i="5"/>
  <c r="M74" i="5"/>
  <c r="L74" i="5"/>
  <c r="K74" i="5"/>
  <c r="J74" i="5"/>
  <c r="I74" i="5"/>
  <c r="H74" i="5"/>
  <c r="G74" i="5"/>
  <c r="F74" i="5"/>
  <c r="E74" i="5"/>
  <c r="M73" i="5"/>
  <c r="L73" i="5"/>
  <c r="K73" i="5"/>
  <c r="J73" i="5"/>
  <c r="I73" i="5"/>
  <c r="H73" i="5"/>
  <c r="G73" i="5"/>
  <c r="F73" i="5" s="1"/>
  <c r="E73" i="5"/>
  <c r="M72" i="5"/>
  <c r="L72" i="5"/>
  <c r="K72" i="5"/>
  <c r="J72" i="5"/>
  <c r="I72" i="5"/>
  <c r="H72" i="5"/>
  <c r="G72" i="5"/>
  <c r="F72" i="5"/>
  <c r="E72" i="5"/>
  <c r="M71" i="5"/>
  <c r="L71" i="5"/>
  <c r="K71" i="5"/>
  <c r="J71" i="5"/>
  <c r="I71" i="5"/>
  <c r="H71" i="5"/>
  <c r="G71" i="5"/>
  <c r="F71" i="5"/>
  <c r="E71" i="5"/>
  <c r="M70" i="5"/>
  <c r="L70" i="5"/>
  <c r="K70" i="5"/>
  <c r="J70" i="5"/>
  <c r="I70" i="5"/>
  <c r="H70" i="5"/>
  <c r="G70" i="5"/>
  <c r="F70" i="5" s="1"/>
  <c r="E70" i="5"/>
  <c r="M69" i="5"/>
  <c r="L69" i="5"/>
  <c r="K69" i="5"/>
  <c r="J69" i="5"/>
  <c r="J68" i="5" s="1"/>
  <c r="I69" i="5"/>
  <c r="I68" i="5" s="1"/>
  <c r="H69" i="5"/>
  <c r="H68" i="5" s="1"/>
  <c r="G69" i="5"/>
  <c r="G68" i="5" s="1"/>
  <c r="F69" i="5"/>
  <c r="E69" i="5"/>
  <c r="E68" i="5" s="1"/>
  <c r="E66" i="5" s="1"/>
  <c r="M68" i="5"/>
  <c r="M66" i="5" s="1"/>
  <c r="L68" i="5"/>
  <c r="L66" i="5" s="1"/>
  <c r="K68" i="5"/>
  <c r="K66" i="5" s="1"/>
  <c r="F67" i="5"/>
  <c r="M64" i="5"/>
  <c r="L64" i="5"/>
  <c r="L65" i="5" s="1"/>
  <c r="J63" i="5"/>
  <c r="F63" i="5" s="1"/>
  <c r="I63" i="5"/>
  <c r="H63" i="5"/>
  <c r="G63" i="5"/>
  <c r="E63" i="5"/>
  <c r="J62" i="5"/>
  <c r="F62" i="5" s="1"/>
  <c r="I62" i="5"/>
  <c r="H62" i="5"/>
  <c r="G62" i="5"/>
  <c r="E62" i="5"/>
  <c r="F61" i="5"/>
  <c r="J60" i="5"/>
  <c r="I60" i="5"/>
  <c r="H60" i="5"/>
  <c r="G60" i="5"/>
  <c r="F60" i="5"/>
  <c r="E60" i="5"/>
  <c r="J59" i="5"/>
  <c r="I59" i="5"/>
  <c r="F59" i="5" s="1"/>
  <c r="H59" i="5"/>
  <c r="G59" i="5"/>
  <c r="E59" i="5"/>
  <c r="J58" i="5"/>
  <c r="J56" i="5" s="1"/>
  <c r="I58" i="5"/>
  <c r="I56" i="5" s="1"/>
  <c r="H58" i="5"/>
  <c r="H56" i="5" s="1"/>
  <c r="G58" i="5"/>
  <c r="G56" i="5" s="1"/>
  <c r="E58" i="5"/>
  <c r="J57" i="5"/>
  <c r="I57" i="5"/>
  <c r="H57" i="5"/>
  <c r="G57" i="5"/>
  <c r="F57" i="5" s="1"/>
  <c r="E57" i="5"/>
  <c r="M56" i="5"/>
  <c r="L56" i="5"/>
  <c r="K56" i="5"/>
  <c r="E56" i="5"/>
  <c r="J55" i="5"/>
  <c r="I55" i="5"/>
  <c r="H55" i="5"/>
  <c r="F55" i="5" s="1"/>
  <c r="G55" i="5"/>
  <c r="E55" i="5"/>
  <c r="J54" i="5"/>
  <c r="I54" i="5"/>
  <c r="H54" i="5"/>
  <c r="G54" i="5"/>
  <c r="F54" i="5"/>
  <c r="E54" i="5"/>
  <c r="J53" i="5"/>
  <c r="I53" i="5"/>
  <c r="H53" i="5"/>
  <c r="G53" i="5"/>
  <c r="F53" i="5"/>
  <c r="E53" i="5"/>
  <c r="J52" i="5"/>
  <c r="I52" i="5"/>
  <c r="H52" i="5"/>
  <c r="G52" i="5"/>
  <c r="F52" i="5"/>
  <c r="E52" i="5"/>
  <c r="J51" i="5"/>
  <c r="I51" i="5"/>
  <c r="H51" i="5"/>
  <c r="G51" i="5"/>
  <c r="F51" i="5"/>
  <c r="E51" i="5"/>
  <c r="J50" i="5"/>
  <c r="F50" i="5" s="1"/>
  <c r="I50" i="5"/>
  <c r="H50" i="5"/>
  <c r="G50" i="5"/>
  <c r="E50" i="5"/>
  <c r="J49" i="5"/>
  <c r="I49" i="5"/>
  <c r="H49" i="5"/>
  <c r="F49" i="5" s="1"/>
  <c r="G49" i="5"/>
  <c r="E49" i="5"/>
  <c r="J48" i="5"/>
  <c r="I48" i="5"/>
  <c r="H48" i="5"/>
  <c r="G48" i="5"/>
  <c r="F48" i="5" s="1"/>
  <c r="E48" i="5"/>
  <c r="J47" i="5"/>
  <c r="I47" i="5"/>
  <c r="H47" i="5"/>
  <c r="G47" i="5"/>
  <c r="F47" i="5"/>
  <c r="E47" i="5"/>
  <c r="J46" i="5"/>
  <c r="I46" i="5"/>
  <c r="H46" i="5"/>
  <c r="G46" i="5"/>
  <c r="F46" i="5"/>
  <c r="E46" i="5"/>
  <c r="J45" i="5"/>
  <c r="I45" i="5"/>
  <c r="H45" i="5"/>
  <c r="G45" i="5"/>
  <c r="F45" i="5"/>
  <c r="E45" i="5"/>
  <c r="J44" i="5"/>
  <c r="F44" i="5" s="1"/>
  <c r="I44" i="5"/>
  <c r="H44" i="5"/>
  <c r="G44" i="5"/>
  <c r="E44" i="5"/>
  <c r="J43" i="5"/>
  <c r="F43" i="5" s="1"/>
  <c r="I43" i="5"/>
  <c r="H43" i="5"/>
  <c r="G43" i="5"/>
  <c r="E43" i="5"/>
  <c r="J42" i="5"/>
  <c r="I42" i="5"/>
  <c r="H42" i="5"/>
  <c r="G42" i="5"/>
  <c r="F42" i="5"/>
  <c r="E42" i="5"/>
  <c r="J41" i="5"/>
  <c r="I41" i="5"/>
  <c r="H41" i="5"/>
  <c r="F41" i="5" s="1"/>
  <c r="G41" i="5"/>
  <c r="E41" i="5"/>
  <c r="J40" i="5"/>
  <c r="J39" i="5" s="1"/>
  <c r="J38" i="5" s="1"/>
  <c r="I40" i="5"/>
  <c r="I39" i="5" s="1"/>
  <c r="I38" i="5" s="1"/>
  <c r="H40" i="5"/>
  <c r="H39" i="5" s="1"/>
  <c r="H38" i="5" s="1"/>
  <c r="G40" i="5"/>
  <c r="G39" i="5" s="1"/>
  <c r="G38" i="5" s="1"/>
  <c r="F40" i="5"/>
  <c r="F39" i="5" s="1"/>
  <c r="F38" i="5" s="1"/>
  <c r="E40" i="5"/>
  <c r="E39" i="5" s="1"/>
  <c r="E38" i="5" s="1"/>
  <c r="M38" i="5"/>
  <c r="L38" i="5"/>
  <c r="K38" i="5"/>
  <c r="J37" i="5"/>
  <c r="I37" i="5"/>
  <c r="H37" i="5"/>
  <c r="G37" i="5"/>
  <c r="F37" i="5" s="1"/>
  <c r="E37" i="5"/>
  <c r="J36" i="5"/>
  <c r="I36" i="5"/>
  <c r="H36" i="5"/>
  <c r="G36" i="5"/>
  <c r="F36" i="5"/>
  <c r="E36" i="5"/>
  <c r="F35" i="5"/>
  <c r="F34" i="5"/>
  <c r="J33" i="5"/>
  <c r="I33" i="5"/>
  <c r="H33" i="5"/>
  <c r="G33" i="5"/>
  <c r="F33" i="5" s="1"/>
  <c r="E33" i="5"/>
  <c r="J32" i="5"/>
  <c r="I32" i="5"/>
  <c r="H32" i="5"/>
  <c r="G32" i="5"/>
  <c r="F32" i="5"/>
  <c r="E32" i="5"/>
  <c r="J31" i="5"/>
  <c r="I31" i="5"/>
  <c r="H31" i="5"/>
  <c r="G31" i="5"/>
  <c r="F31" i="5"/>
  <c r="E31" i="5"/>
  <c r="J30" i="5"/>
  <c r="I30" i="5"/>
  <c r="H30" i="5"/>
  <c r="G30" i="5"/>
  <c r="F30" i="5"/>
  <c r="E30" i="5"/>
  <c r="E25" i="5" s="1"/>
  <c r="E22" i="5" s="1"/>
  <c r="E64" i="5" s="1"/>
  <c r="J29" i="5"/>
  <c r="I29" i="5"/>
  <c r="F29" i="5" s="1"/>
  <c r="H29" i="5"/>
  <c r="G29" i="5"/>
  <c r="E29" i="5"/>
  <c r="J28" i="5"/>
  <c r="I28" i="5"/>
  <c r="F28" i="5" s="1"/>
  <c r="H28" i="5"/>
  <c r="G28" i="5"/>
  <c r="E28" i="5"/>
  <c r="J27" i="5"/>
  <c r="I27" i="5"/>
  <c r="H27" i="5"/>
  <c r="G27" i="5"/>
  <c r="F27" i="5"/>
  <c r="E27" i="5"/>
  <c r="J26" i="5"/>
  <c r="J25" i="5" s="1"/>
  <c r="J22" i="5" s="1"/>
  <c r="I26" i="5"/>
  <c r="I25" i="5" s="1"/>
  <c r="I22" i="5" s="1"/>
  <c r="H26" i="5"/>
  <c r="H25" i="5" s="1"/>
  <c r="H22" i="5" s="1"/>
  <c r="G26" i="5"/>
  <c r="F26" i="5" s="1"/>
  <c r="E26" i="5"/>
  <c r="M25" i="5"/>
  <c r="L25" i="5"/>
  <c r="K25" i="5"/>
  <c r="F24" i="5"/>
  <c r="J23" i="5"/>
  <c r="I23" i="5"/>
  <c r="F23" i="5" s="1"/>
  <c r="H23" i="5"/>
  <c r="G23" i="5"/>
  <c r="E23" i="5"/>
  <c r="M22" i="5"/>
  <c r="L22" i="5"/>
  <c r="K22" i="5"/>
  <c r="K64" i="5" s="1"/>
  <c r="K65" i="5" s="1"/>
  <c r="F15" i="5"/>
  <c r="E15" i="5"/>
  <c r="B8" i="5" s="1"/>
  <c r="F13" i="5"/>
  <c r="E13" i="5"/>
  <c r="B13" i="5"/>
  <c r="I11" i="5"/>
  <c r="H11" i="5"/>
  <c r="F11" i="5"/>
  <c r="B11" i="5"/>
  <c r="J107" i="4"/>
  <c r="H107" i="4"/>
  <c r="G107" i="4"/>
  <c r="B107" i="4"/>
  <c r="J96" i="4"/>
  <c r="I96" i="4"/>
  <c r="F96" i="4" s="1"/>
  <c r="H96" i="4"/>
  <c r="G96" i="4"/>
  <c r="E96" i="4"/>
  <c r="J95" i="4"/>
  <c r="I95" i="4"/>
  <c r="H95" i="4"/>
  <c r="G95" i="4"/>
  <c r="F95" i="4"/>
  <c r="E95" i="4"/>
  <c r="J94" i="4"/>
  <c r="I94" i="4"/>
  <c r="F94" i="4" s="1"/>
  <c r="H94" i="4"/>
  <c r="G94" i="4"/>
  <c r="E94" i="4"/>
  <c r="J93" i="4"/>
  <c r="I93" i="4"/>
  <c r="H93" i="4"/>
  <c r="G93" i="4"/>
  <c r="F93" i="4" s="1"/>
  <c r="E93" i="4"/>
  <c r="J92" i="4"/>
  <c r="I92" i="4"/>
  <c r="H92" i="4"/>
  <c r="G92" i="4"/>
  <c r="F92" i="4"/>
  <c r="E92" i="4"/>
  <c r="J91" i="4"/>
  <c r="I91" i="4"/>
  <c r="H91" i="4"/>
  <c r="G91" i="4"/>
  <c r="F91" i="4"/>
  <c r="E91" i="4"/>
  <c r="J90" i="4"/>
  <c r="I90" i="4"/>
  <c r="H90" i="4"/>
  <c r="G90" i="4"/>
  <c r="F90" i="4"/>
  <c r="E90" i="4"/>
  <c r="J89" i="4"/>
  <c r="I89" i="4"/>
  <c r="H89" i="4"/>
  <c r="G89" i="4"/>
  <c r="F89" i="4"/>
  <c r="E89" i="4"/>
  <c r="J88" i="4"/>
  <c r="I88" i="4"/>
  <c r="H88" i="4"/>
  <c r="G88" i="4"/>
  <c r="F88" i="4"/>
  <c r="E88" i="4"/>
  <c r="J87" i="4"/>
  <c r="I87" i="4"/>
  <c r="H87" i="4"/>
  <c r="G87" i="4"/>
  <c r="F87" i="4" s="1"/>
  <c r="F86" i="4" s="1"/>
  <c r="E87" i="4"/>
  <c r="M86" i="4"/>
  <c r="L86" i="4"/>
  <c r="K86" i="4"/>
  <c r="J86" i="4"/>
  <c r="I86" i="4"/>
  <c r="H86" i="4"/>
  <c r="G86" i="4"/>
  <c r="E86" i="4"/>
  <c r="J85" i="4"/>
  <c r="I85" i="4"/>
  <c r="H85" i="4"/>
  <c r="G85" i="4"/>
  <c r="F85" i="4" s="1"/>
  <c r="E85" i="4"/>
  <c r="J84" i="4"/>
  <c r="I84" i="4"/>
  <c r="H84" i="4"/>
  <c r="F84" i="4" s="1"/>
  <c r="G84" i="4"/>
  <c r="E84" i="4"/>
  <c r="J83" i="4"/>
  <c r="I83" i="4"/>
  <c r="H83" i="4"/>
  <c r="G83" i="4"/>
  <c r="F83" i="4"/>
  <c r="E83" i="4"/>
  <c r="J82" i="4"/>
  <c r="I82" i="4"/>
  <c r="H82" i="4"/>
  <c r="G82" i="4"/>
  <c r="F82" i="4"/>
  <c r="E82" i="4"/>
  <c r="E77" i="4" s="1"/>
  <c r="F81" i="4"/>
  <c r="J80" i="4"/>
  <c r="J77" i="4" s="1"/>
  <c r="I80" i="4"/>
  <c r="I77" i="4" s="1"/>
  <c r="H80" i="4"/>
  <c r="H77" i="4" s="1"/>
  <c r="G80" i="4"/>
  <c r="F80" i="4" s="1"/>
  <c r="F77" i="4" s="1"/>
  <c r="E80" i="4"/>
  <c r="J79" i="4"/>
  <c r="I79" i="4"/>
  <c r="H79" i="4"/>
  <c r="G79" i="4"/>
  <c r="F79" i="4"/>
  <c r="E79" i="4"/>
  <c r="J78" i="4"/>
  <c r="I78" i="4"/>
  <c r="H78" i="4"/>
  <c r="G78" i="4"/>
  <c r="F78" i="4"/>
  <c r="E78" i="4"/>
  <c r="M77" i="4"/>
  <c r="L77" i="4"/>
  <c r="K77" i="4"/>
  <c r="G77" i="4"/>
  <c r="M76" i="4"/>
  <c r="M66" i="4" s="1"/>
  <c r="L76" i="4"/>
  <c r="L66" i="4" s="1"/>
  <c r="K76" i="4"/>
  <c r="K66" i="4" s="1"/>
  <c r="J76" i="4"/>
  <c r="I76" i="4"/>
  <c r="F76" i="4" s="1"/>
  <c r="H76" i="4"/>
  <c r="G76" i="4"/>
  <c r="E76" i="4"/>
  <c r="M75" i="4"/>
  <c r="L75" i="4"/>
  <c r="K75" i="4"/>
  <c r="J75" i="4"/>
  <c r="I75" i="4"/>
  <c r="H75" i="4"/>
  <c r="G75" i="4"/>
  <c r="F75" i="4"/>
  <c r="E75" i="4"/>
  <c r="M74" i="4"/>
  <c r="L74" i="4"/>
  <c r="K74" i="4"/>
  <c r="J74" i="4"/>
  <c r="I74" i="4"/>
  <c r="H74" i="4"/>
  <c r="G74" i="4"/>
  <c r="F74" i="4"/>
  <c r="E74" i="4"/>
  <c r="M73" i="4"/>
  <c r="L73" i="4"/>
  <c r="K73" i="4"/>
  <c r="J73" i="4"/>
  <c r="I73" i="4"/>
  <c r="H73" i="4"/>
  <c r="F73" i="4" s="1"/>
  <c r="G73" i="4"/>
  <c r="E73" i="4"/>
  <c r="M72" i="4"/>
  <c r="L72" i="4"/>
  <c r="K72" i="4"/>
  <c r="J72" i="4"/>
  <c r="I72" i="4"/>
  <c r="H72" i="4"/>
  <c r="G72" i="4"/>
  <c r="F72" i="4"/>
  <c r="E72" i="4"/>
  <c r="M71" i="4"/>
  <c r="L71" i="4"/>
  <c r="K71" i="4"/>
  <c r="J71" i="4"/>
  <c r="I71" i="4"/>
  <c r="H71" i="4"/>
  <c r="G71" i="4"/>
  <c r="G68" i="4" s="1"/>
  <c r="G66" i="4" s="1"/>
  <c r="F71" i="4"/>
  <c r="E71" i="4"/>
  <c r="E68" i="4" s="1"/>
  <c r="E66" i="4" s="1"/>
  <c r="M70" i="4"/>
  <c r="L70" i="4"/>
  <c r="K70" i="4"/>
  <c r="J70" i="4"/>
  <c r="J68" i="4" s="1"/>
  <c r="I70" i="4"/>
  <c r="I68" i="4" s="1"/>
  <c r="H70" i="4"/>
  <c r="H68" i="4" s="1"/>
  <c r="G70" i="4"/>
  <c r="F70" i="4" s="1"/>
  <c r="E70" i="4"/>
  <c r="M69" i="4"/>
  <c r="L69" i="4"/>
  <c r="K69" i="4"/>
  <c r="J69" i="4"/>
  <c r="I69" i="4"/>
  <c r="H69" i="4"/>
  <c r="F69" i="4" s="1"/>
  <c r="F68" i="4" s="1"/>
  <c r="G69" i="4"/>
  <c r="E69" i="4"/>
  <c r="M68" i="4"/>
  <c r="L68" i="4"/>
  <c r="K68" i="4"/>
  <c r="F67" i="4"/>
  <c r="J63" i="4"/>
  <c r="I63" i="4"/>
  <c r="H63" i="4"/>
  <c r="G63" i="4"/>
  <c r="F63" i="4"/>
  <c r="E63" i="4"/>
  <c r="J62" i="4"/>
  <c r="I62" i="4"/>
  <c r="H62" i="4"/>
  <c r="G62" i="4"/>
  <c r="F62" i="4" s="1"/>
  <c r="E62" i="4"/>
  <c r="F61" i="4"/>
  <c r="J60" i="4"/>
  <c r="I60" i="4"/>
  <c r="H60" i="4"/>
  <c r="G60" i="4"/>
  <c r="F60" i="4"/>
  <c r="E60" i="4"/>
  <c r="J59" i="4"/>
  <c r="I59" i="4"/>
  <c r="H59" i="4"/>
  <c r="G59" i="4"/>
  <c r="F59" i="4" s="1"/>
  <c r="E59" i="4"/>
  <c r="J58" i="4"/>
  <c r="I58" i="4"/>
  <c r="H58" i="4"/>
  <c r="G58" i="4"/>
  <c r="F58" i="4"/>
  <c r="E58" i="4"/>
  <c r="E56" i="4" s="1"/>
  <c r="J57" i="4"/>
  <c r="J56" i="4" s="1"/>
  <c r="I57" i="4"/>
  <c r="I56" i="4" s="1"/>
  <c r="H57" i="4"/>
  <c r="H56" i="4" s="1"/>
  <c r="G57" i="4"/>
  <c r="F57" i="4" s="1"/>
  <c r="F56" i="4" s="1"/>
  <c r="E57" i="4"/>
  <c r="M56" i="4"/>
  <c r="L56" i="4"/>
  <c r="K56" i="4"/>
  <c r="J55" i="4"/>
  <c r="I55" i="4"/>
  <c r="H55" i="4"/>
  <c r="G55" i="4"/>
  <c r="F55" i="4"/>
  <c r="E55" i="4"/>
  <c r="J54" i="4"/>
  <c r="I54" i="4"/>
  <c r="H54" i="4"/>
  <c r="G54" i="4"/>
  <c r="F54" i="4"/>
  <c r="E54" i="4"/>
  <c r="J53" i="4"/>
  <c r="I53" i="4"/>
  <c r="H53" i="4"/>
  <c r="G53" i="4"/>
  <c r="F53" i="4" s="1"/>
  <c r="E53" i="4"/>
  <c r="J52" i="4"/>
  <c r="I52" i="4"/>
  <c r="H52" i="4"/>
  <c r="G52" i="4"/>
  <c r="F52" i="4"/>
  <c r="E52" i="4"/>
  <c r="J51" i="4"/>
  <c r="I51" i="4"/>
  <c r="H51" i="4"/>
  <c r="G51" i="4"/>
  <c r="F51" i="4"/>
  <c r="E51" i="4"/>
  <c r="J50" i="4"/>
  <c r="I50" i="4"/>
  <c r="H50" i="4"/>
  <c r="F50" i="4" s="1"/>
  <c r="G50" i="4"/>
  <c r="E50" i="4"/>
  <c r="J49" i="4"/>
  <c r="I49" i="4"/>
  <c r="H49" i="4"/>
  <c r="G49" i="4"/>
  <c r="F49" i="4"/>
  <c r="E49" i="4"/>
  <c r="J48" i="4"/>
  <c r="I48" i="4"/>
  <c r="H48" i="4"/>
  <c r="F48" i="4" s="1"/>
  <c r="G48" i="4"/>
  <c r="E48" i="4"/>
  <c r="J47" i="4"/>
  <c r="I47" i="4"/>
  <c r="H47" i="4"/>
  <c r="G47" i="4"/>
  <c r="F47" i="4"/>
  <c r="E47" i="4"/>
  <c r="J46" i="4"/>
  <c r="I46" i="4"/>
  <c r="H46" i="4"/>
  <c r="G46" i="4"/>
  <c r="F46" i="4"/>
  <c r="E46" i="4"/>
  <c r="J45" i="4"/>
  <c r="I45" i="4"/>
  <c r="H45" i="4"/>
  <c r="G45" i="4"/>
  <c r="F45" i="4"/>
  <c r="E45" i="4"/>
  <c r="J44" i="4"/>
  <c r="I44" i="4"/>
  <c r="H44" i="4"/>
  <c r="G44" i="4"/>
  <c r="F44" i="4"/>
  <c r="E44" i="4"/>
  <c r="J43" i="4"/>
  <c r="I43" i="4"/>
  <c r="H43" i="4"/>
  <c r="G43" i="4"/>
  <c r="F43" i="4" s="1"/>
  <c r="E43" i="4"/>
  <c r="J42" i="4"/>
  <c r="I42" i="4"/>
  <c r="H42" i="4"/>
  <c r="F42" i="4" s="1"/>
  <c r="G42" i="4"/>
  <c r="E42" i="4"/>
  <c r="J41" i="4"/>
  <c r="I41" i="4"/>
  <c r="H41" i="4"/>
  <c r="G41" i="4"/>
  <c r="F41" i="4"/>
  <c r="E41" i="4"/>
  <c r="J40" i="4"/>
  <c r="I40" i="4"/>
  <c r="H40" i="4"/>
  <c r="G40" i="4"/>
  <c r="F40" i="4"/>
  <c r="F39" i="4" s="1"/>
  <c r="E40" i="4"/>
  <c r="E39" i="4" s="1"/>
  <c r="E38" i="4" s="1"/>
  <c r="J39" i="4"/>
  <c r="J38" i="4" s="1"/>
  <c r="I39" i="4"/>
  <c r="I38" i="4" s="1"/>
  <c r="H39" i="4"/>
  <c r="H38" i="4" s="1"/>
  <c r="G39" i="4"/>
  <c r="G38" i="4" s="1"/>
  <c r="M38" i="4"/>
  <c r="L38" i="4"/>
  <c r="K38" i="4"/>
  <c r="J37" i="4"/>
  <c r="I37" i="4"/>
  <c r="H37" i="4"/>
  <c r="G37" i="4"/>
  <c r="F37" i="4"/>
  <c r="E37" i="4"/>
  <c r="J36" i="4"/>
  <c r="I36" i="4"/>
  <c r="H36" i="4"/>
  <c r="G36" i="4"/>
  <c r="F36" i="4"/>
  <c r="E36" i="4"/>
  <c r="F35" i="4"/>
  <c r="F34" i="4"/>
  <c r="J33" i="4"/>
  <c r="J25" i="4" s="1"/>
  <c r="I33" i="4"/>
  <c r="I25" i="4" s="1"/>
  <c r="H33" i="4"/>
  <c r="H25" i="4" s="1"/>
  <c r="H22" i="4" s="1"/>
  <c r="G33" i="4"/>
  <c r="F33" i="4" s="1"/>
  <c r="E33" i="4"/>
  <c r="J32" i="4"/>
  <c r="I32" i="4"/>
  <c r="H32" i="4"/>
  <c r="G32" i="4"/>
  <c r="F32" i="4"/>
  <c r="E32" i="4"/>
  <c r="J31" i="4"/>
  <c r="I31" i="4"/>
  <c r="H31" i="4"/>
  <c r="G31" i="4"/>
  <c r="F31" i="4"/>
  <c r="E31" i="4"/>
  <c r="J30" i="4"/>
  <c r="I30" i="4"/>
  <c r="F30" i="4" s="1"/>
  <c r="F25" i="4" s="1"/>
  <c r="H30" i="4"/>
  <c r="G30" i="4"/>
  <c r="E30" i="4"/>
  <c r="J29" i="4"/>
  <c r="I29" i="4"/>
  <c r="H29" i="4"/>
  <c r="G29" i="4"/>
  <c r="F29" i="4"/>
  <c r="E29" i="4"/>
  <c r="J28" i="4"/>
  <c r="I28" i="4"/>
  <c r="F28" i="4" s="1"/>
  <c r="H28" i="4"/>
  <c r="G28" i="4"/>
  <c r="E28" i="4"/>
  <c r="J27" i="4"/>
  <c r="I27" i="4"/>
  <c r="H27" i="4"/>
  <c r="G27" i="4"/>
  <c r="F27" i="4" s="1"/>
  <c r="E27" i="4"/>
  <c r="J26" i="4"/>
  <c r="I26" i="4"/>
  <c r="H26" i="4"/>
  <c r="G26" i="4"/>
  <c r="F26" i="4"/>
  <c r="E26" i="4"/>
  <c r="M25" i="4"/>
  <c r="M22" i="4" s="1"/>
  <c r="M64" i="4" s="1"/>
  <c r="M65" i="4" s="1"/>
  <c r="L25" i="4"/>
  <c r="L22" i="4" s="1"/>
  <c r="L64" i="4" s="1"/>
  <c r="L65" i="4" s="1"/>
  <c r="K25" i="4"/>
  <c r="K22" i="4" s="1"/>
  <c r="K64" i="4" s="1"/>
  <c r="G25" i="4"/>
  <c r="G22" i="4" s="1"/>
  <c r="E25" i="4"/>
  <c r="E22" i="4" s="1"/>
  <c r="F24" i="4"/>
  <c r="J23" i="4"/>
  <c r="J22" i="4" s="1"/>
  <c r="J64" i="4" s="1"/>
  <c r="I23" i="4"/>
  <c r="F23" i="4" s="1"/>
  <c r="F22" i="4" s="1"/>
  <c r="H23" i="4"/>
  <c r="G23" i="4"/>
  <c r="E23" i="4"/>
  <c r="F15" i="4"/>
  <c r="E15" i="4"/>
  <c r="F13" i="4"/>
  <c r="E13" i="4"/>
  <c r="B13" i="4"/>
  <c r="I11" i="4"/>
  <c r="H11" i="4"/>
  <c r="F11" i="4"/>
  <c r="B11" i="4"/>
  <c r="B8" i="4"/>
  <c r="F77" i="5" l="1"/>
  <c r="M65" i="5"/>
  <c r="E65" i="5"/>
  <c r="E105" i="5"/>
  <c r="F68" i="5"/>
  <c r="F66" i="5" s="1"/>
  <c r="G66" i="5"/>
  <c r="H66" i="5"/>
  <c r="J66" i="5"/>
  <c r="F25" i="5"/>
  <c r="F22" i="5" s="1"/>
  <c r="H64" i="5"/>
  <c r="I64" i="5"/>
  <c r="J64" i="5"/>
  <c r="G25" i="5"/>
  <c r="G22" i="5" s="1"/>
  <c r="G64" i="5" s="1"/>
  <c r="F58" i="5"/>
  <c r="F56" i="5" s="1"/>
  <c r="I86" i="5"/>
  <c r="I66" i="5" s="1"/>
  <c r="E64" i="4"/>
  <c r="K65" i="4"/>
  <c r="F66" i="4"/>
  <c r="F38" i="4"/>
  <c r="F64" i="4" s="1"/>
  <c r="H66" i="4"/>
  <c r="H64" i="4"/>
  <c r="J66" i="4"/>
  <c r="J65" i="4" s="1"/>
  <c r="I66" i="4"/>
  <c r="I22" i="4"/>
  <c r="I64" i="4" s="1"/>
  <c r="G56" i="4"/>
  <c r="G64" i="4" s="1"/>
  <c r="J107" i="3"/>
  <c r="H107" i="3"/>
  <c r="G107" i="3"/>
  <c r="B107" i="3"/>
  <c r="J96" i="3"/>
  <c r="I96" i="3"/>
  <c r="H96" i="3"/>
  <c r="G96" i="3"/>
  <c r="F96" i="3"/>
  <c r="E96" i="3"/>
  <c r="J95" i="3"/>
  <c r="I95" i="3"/>
  <c r="H95" i="3"/>
  <c r="G95" i="3"/>
  <c r="F95" i="3"/>
  <c r="E95" i="3"/>
  <c r="J94" i="3"/>
  <c r="I94" i="3"/>
  <c r="H94" i="3"/>
  <c r="F94" i="3" s="1"/>
  <c r="G94" i="3"/>
  <c r="E94" i="3"/>
  <c r="J93" i="3"/>
  <c r="I93" i="3"/>
  <c r="H93" i="3"/>
  <c r="G93" i="3"/>
  <c r="F93" i="3"/>
  <c r="E93" i="3"/>
  <c r="J92" i="3"/>
  <c r="I92" i="3"/>
  <c r="H92" i="3"/>
  <c r="G92" i="3"/>
  <c r="F92" i="3"/>
  <c r="E92" i="3"/>
  <c r="J91" i="3"/>
  <c r="I91" i="3"/>
  <c r="H91" i="3"/>
  <c r="F91" i="3" s="1"/>
  <c r="G91" i="3"/>
  <c r="E91" i="3"/>
  <c r="J90" i="3"/>
  <c r="I90" i="3"/>
  <c r="H90" i="3"/>
  <c r="G90" i="3"/>
  <c r="F90" i="3"/>
  <c r="E90" i="3"/>
  <c r="J89" i="3"/>
  <c r="F89" i="3" s="1"/>
  <c r="I89" i="3"/>
  <c r="H89" i="3"/>
  <c r="G89" i="3"/>
  <c r="E89" i="3"/>
  <c r="J88" i="3"/>
  <c r="I88" i="3"/>
  <c r="H88" i="3"/>
  <c r="G88" i="3"/>
  <c r="F88" i="3"/>
  <c r="E88" i="3"/>
  <c r="J87" i="3"/>
  <c r="J86" i="3" s="1"/>
  <c r="I87" i="3"/>
  <c r="I86" i="3" s="1"/>
  <c r="H87" i="3"/>
  <c r="H86" i="3" s="1"/>
  <c r="G87" i="3"/>
  <c r="F87" i="3"/>
  <c r="E87" i="3"/>
  <c r="M86" i="3"/>
  <c r="L86" i="3"/>
  <c r="K86" i="3"/>
  <c r="G86" i="3"/>
  <c r="F86" i="3"/>
  <c r="E86" i="3"/>
  <c r="J85" i="3"/>
  <c r="I85" i="3"/>
  <c r="F85" i="3" s="1"/>
  <c r="H85" i="3"/>
  <c r="G85" i="3"/>
  <c r="E85" i="3"/>
  <c r="J84" i="3"/>
  <c r="I84" i="3"/>
  <c r="H84" i="3"/>
  <c r="G84" i="3"/>
  <c r="F84" i="3"/>
  <c r="E84" i="3"/>
  <c r="J83" i="3"/>
  <c r="I83" i="3"/>
  <c r="H83" i="3"/>
  <c r="G83" i="3"/>
  <c r="F83" i="3"/>
  <c r="E83" i="3"/>
  <c r="J82" i="3"/>
  <c r="I82" i="3"/>
  <c r="F82" i="3" s="1"/>
  <c r="H82" i="3"/>
  <c r="G82" i="3"/>
  <c r="E82" i="3"/>
  <c r="F81" i="3"/>
  <c r="J80" i="3"/>
  <c r="I80" i="3"/>
  <c r="H80" i="3"/>
  <c r="G80" i="3"/>
  <c r="F80" i="3" s="1"/>
  <c r="E80" i="3"/>
  <c r="J79" i="3"/>
  <c r="I79" i="3"/>
  <c r="H79" i="3"/>
  <c r="G79" i="3"/>
  <c r="F79" i="3"/>
  <c r="E79" i="3"/>
  <c r="J78" i="3"/>
  <c r="I78" i="3"/>
  <c r="H78" i="3"/>
  <c r="H77" i="3" s="1"/>
  <c r="G78" i="3"/>
  <c r="G77" i="3" s="1"/>
  <c r="F78" i="3"/>
  <c r="F77" i="3" s="1"/>
  <c r="E78" i="3"/>
  <c r="E77" i="3" s="1"/>
  <c r="M77" i="3"/>
  <c r="L77" i="3"/>
  <c r="K77" i="3"/>
  <c r="J77" i="3"/>
  <c r="I77" i="3"/>
  <c r="M76" i="3"/>
  <c r="L76" i="3"/>
  <c r="L66" i="3" s="1"/>
  <c r="K76" i="3"/>
  <c r="K66" i="3" s="1"/>
  <c r="J76" i="3"/>
  <c r="I76" i="3"/>
  <c r="H76" i="3"/>
  <c r="F76" i="3" s="1"/>
  <c r="G76" i="3"/>
  <c r="E76" i="3"/>
  <c r="M75" i="3"/>
  <c r="L75" i="3"/>
  <c r="K75" i="3"/>
  <c r="J75" i="3"/>
  <c r="I75" i="3"/>
  <c r="H75" i="3"/>
  <c r="G75" i="3"/>
  <c r="F75" i="3"/>
  <c r="E75" i="3"/>
  <c r="M74" i="3"/>
  <c r="L74" i="3"/>
  <c r="K74" i="3"/>
  <c r="J74" i="3"/>
  <c r="I74" i="3"/>
  <c r="H74" i="3"/>
  <c r="F74" i="3" s="1"/>
  <c r="G74" i="3"/>
  <c r="E74" i="3"/>
  <c r="M73" i="3"/>
  <c r="L73" i="3"/>
  <c r="K73" i="3"/>
  <c r="J73" i="3"/>
  <c r="I73" i="3"/>
  <c r="H73" i="3"/>
  <c r="G73" i="3"/>
  <c r="F73" i="3" s="1"/>
  <c r="E73" i="3"/>
  <c r="M72" i="3"/>
  <c r="L72" i="3"/>
  <c r="K72" i="3"/>
  <c r="J72" i="3"/>
  <c r="I72" i="3"/>
  <c r="H72" i="3"/>
  <c r="G72" i="3"/>
  <c r="F72" i="3"/>
  <c r="E72" i="3"/>
  <c r="M71" i="3"/>
  <c r="L71" i="3"/>
  <c r="K71" i="3"/>
  <c r="J71" i="3"/>
  <c r="I71" i="3"/>
  <c r="H71" i="3"/>
  <c r="G71" i="3"/>
  <c r="F71" i="3" s="1"/>
  <c r="E71" i="3"/>
  <c r="M70" i="3"/>
  <c r="L70" i="3"/>
  <c r="K70" i="3"/>
  <c r="J70" i="3"/>
  <c r="J68" i="3" s="1"/>
  <c r="J66" i="3" s="1"/>
  <c r="I70" i="3"/>
  <c r="I68" i="3" s="1"/>
  <c r="I66" i="3" s="1"/>
  <c r="H70" i="3"/>
  <c r="H68" i="3" s="1"/>
  <c r="G70" i="3"/>
  <c r="F70" i="3" s="1"/>
  <c r="E70" i="3"/>
  <c r="M69" i="3"/>
  <c r="L69" i="3"/>
  <c r="K69" i="3"/>
  <c r="J69" i="3"/>
  <c r="I69" i="3"/>
  <c r="H69" i="3"/>
  <c r="G69" i="3"/>
  <c r="F69" i="3"/>
  <c r="E69" i="3"/>
  <c r="E68" i="3" s="1"/>
  <c r="M68" i="3"/>
  <c r="M66" i="3" s="1"/>
  <c r="L68" i="3"/>
  <c r="K68" i="3"/>
  <c r="F67" i="3"/>
  <c r="J63" i="3"/>
  <c r="I63" i="3"/>
  <c r="H63" i="3"/>
  <c r="G63" i="3"/>
  <c r="F63" i="3"/>
  <c r="E63" i="3"/>
  <c r="J62" i="3"/>
  <c r="I62" i="3"/>
  <c r="F62" i="3" s="1"/>
  <c r="H62" i="3"/>
  <c r="G62" i="3"/>
  <c r="E62" i="3"/>
  <c r="F61" i="3"/>
  <c r="J60" i="3"/>
  <c r="I60" i="3"/>
  <c r="H60" i="3"/>
  <c r="G60" i="3"/>
  <c r="F60" i="3"/>
  <c r="E60" i="3"/>
  <c r="J59" i="3"/>
  <c r="I59" i="3"/>
  <c r="H59" i="3"/>
  <c r="G59" i="3"/>
  <c r="F59" i="3"/>
  <c r="E59" i="3"/>
  <c r="J58" i="3"/>
  <c r="F58" i="3" s="1"/>
  <c r="I58" i="3"/>
  <c r="H58" i="3"/>
  <c r="G58" i="3"/>
  <c r="E58" i="3"/>
  <c r="E56" i="3" s="1"/>
  <c r="J57" i="3"/>
  <c r="J56" i="3" s="1"/>
  <c r="I57" i="3"/>
  <c r="I56" i="3" s="1"/>
  <c r="H57" i="3"/>
  <c r="H56" i="3" s="1"/>
  <c r="G57" i="3"/>
  <c r="F57" i="3" s="1"/>
  <c r="E57" i="3"/>
  <c r="M56" i="3"/>
  <c r="L56" i="3"/>
  <c r="K56" i="3"/>
  <c r="J55" i="3"/>
  <c r="I55" i="3"/>
  <c r="H55" i="3"/>
  <c r="G55" i="3"/>
  <c r="F55" i="3"/>
  <c r="E55" i="3"/>
  <c r="J54" i="3"/>
  <c r="I54" i="3"/>
  <c r="F54" i="3" s="1"/>
  <c r="H54" i="3"/>
  <c r="G54" i="3"/>
  <c r="E54" i="3"/>
  <c r="J53" i="3"/>
  <c r="I53" i="3"/>
  <c r="H53" i="3"/>
  <c r="G53" i="3"/>
  <c r="F53" i="3"/>
  <c r="E53" i="3"/>
  <c r="J52" i="3"/>
  <c r="I52" i="3"/>
  <c r="H52" i="3"/>
  <c r="G52" i="3"/>
  <c r="F52" i="3"/>
  <c r="E52" i="3"/>
  <c r="J51" i="3"/>
  <c r="I51" i="3"/>
  <c r="H51" i="3"/>
  <c r="G51" i="3"/>
  <c r="F51" i="3"/>
  <c r="E51" i="3"/>
  <c r="J50" i="3"/>
  <c r="I50" i="3"/>
  <c r="H50" i="3"/>
  <c r="G50" i="3"/>
  <c r="F50" i="3"/>
  <c r="E50" i="3"/>
  <c r="J49" i="3"/>
  <c r="I49" i="3"/>
  <c r="H49" i="3"/>
  <c r="G49" i="3"/>
  <c r="F49" i="3"/>
  <c r="E49" i="3"/>
  <c r="J48" i="3"/>
  <c r="I48" i="3"/>
  <c r="H48" i="3"/>
  <c r="G48" i="3"/>
  <c r="F48" i="3" s="1"/>
  <c r="E48" i="3"/>
  <c r="J47" i="3"/>
  <c r="I47" i="3"/>
  <c r="H47" i="3"/>
  <c r="G47" i="3"/>
  <c r="F47" i="3"/>
  <c r="E47" i="3"/>
  <c r="J46" i="3"/>
  <c r="I46" i="3"/>
  <c r="H46" i="3"/>
  <c r="G46" i="3"/>
  <c r="F46" i="3"/>
  <c r="E46" i="3"/>
  <c r="J45" i="3"/>
  <c r="I45" i="3"/>
  <c r="H45" i="3"/>
  <c r="G45" i="3"/>
  <c r="F45" i="3" s="1"/>
  <c r="E45" i="3"/>
  <c r="J44" i="3"/>
  <c r="I44" i="3"/>
  <c r="H44" i="3"/>
  <c r="G44" i="3"/>
  <c r="F44" i="3"/>
  <c r="E44" i="3"/>
  <c r="J43" i="3"/>
  <c r="I43" i="3"/>
  <c r="F43" i="3" s="1"/>
  <c r="H43" i="3"/>
  <c r="G43" i="3"/>
  <c r="E43" i="3"/>
  <c r="J42" i="3"/>
  <c r="I42" i="3"/>
  <c r="H42" i="3"/>
  <c r="G42" i="3"/>
  <c r="F42" i="3"/>
  <c r="E42" i="3"/>
  <c r="J41" i="3"/>
  <c r="I41" i="3"/>
  <c r="H41" i="3"/>
  <c r="G41" i="3"/>
  <c r="F41" i="3"/>
  <c r="E41" i="3"/>
  <c r="E39" i="3" s="1"/>
  <c r="E38" i="3" s="1"/>
  <c r="J40" i="3"/>
  <c r="J39" i="3" s="1"/>
  <c r="J38" i="3" s="1"/>
  <c r="I40" i="3"/>
  <c r="F40" i="3" s="1"/>
  <c r="F39" i="3" s="1"/>
  <c r="H40" i="3"/>
  <c r="G40" i="3"/>
  <c r="E40" i="3"/>
  <c r="H39" i="3"/>
  <c r="H38" i="3" s="1"/>
  <c r="G39" i="3"/>
  <c r="G38" i="3" s="1"/>
  <c r="M38" i="3"/>
  <c r="L38" i="3"/>
  <c r="K38" i="3"/>
  <c r="J37" i="3"/>
  <c r="I37" i="3"/>
  <c r="H37" i="3"/>
  <c r="G37" i="3"/>
  <c r="F37" i="3"/>
  <c r="E37" i="3"/>
  <c r="J36" i="3"/>
  <c r="I36" i="3"/>
  <c r="H36" i="3"/>
  <c r="F36" i="3" s="1"/>
  <c r="G36" i="3"/>
  <c r="E36" i="3"/>
  <c r="F35" i="3"/>
  <c r="F34" i="3"/>
  <c r="J33" i="3"/>
  <c r="I33" i="3"/>
  <c r="H33" i="3"/>
  <c r="G33" i="3"/>
  <c r="F33" i="3" s="1"/>
  <c r="E33" i="3"/>
  <c r="J32" i="3"/>
  <c r="I32" i="3"/>
  <c r="H32" i="3"/>
  <c r="G32" i="3"/>
  <c r="F32" i="3"/>
  <c r="E32" i="3"/>
  <c r="J31" i="3"/>
  <c r="I31" i="3"/>
  <c r="H31" i="3"/>
  <c r="G31" i="3"/>
  <c r="F31" i="3"/>
  <c r="E31" i="3"/>
  <c r="J30" i="3"/>
  <c r="I30" i="3"/>
  <c r="H30" i="3"/>
  <c r="G30" i="3"/>
  <c r="F30" i="3"/>
  <c r="E30" i="3"/>
  <c r="J29" i="3"/>
  <c r="I29" i="3"/>
  <c r="H29" i="3"/>
  <c r="G29" i="3"/>
  <c r="F29" i="3"/>
  <c r="E29" i="3"/>
  <c r="J28" i="3"/>
  <c r="I28" i="3"/>
  <c r="H28" i="3"/>
  <c r="F28" i="3" s="1"/>
  <c r="G28" i="3"/>
  <c r="E28" i="3"/>
  <c r="J27" i="3"/>
  <c r="I27" i="3"/>
  <c r="H27" i="3"/>
  <c r="G27" i="3"/>
  <c r="F27" i="3"/>
  <c r="E27" i="3"/>
  <c r="J26" i="3"/>
  <c r="J25" i="3" s="1"/>
  <c r="I26" i="3"/>
  <c r="I25" i="3" s="1"/>
  <c r="H26" i="3"/>
  <c r="H25" i="3" s="1"/>
  <c r="G26" i="3"/>
  <c r="G25" i="3" s="1"/>
  <c r="G22" i="3" s="1"/>
  <c r="F26" i="3"/>
  <c r="E26" i="3"/>
  <c r="M25" i="3"/>
  <c r="M22" i="3" s="1"/>
  <c r="M64" i="3" s="1"/>
  <c r="M65" i="3" s="1"/>
  <c r="L25" i="3"/>
  <c r="L22" i="3" s="1"/>
  <c r="L64" i="3" s="1"/>
  <c r="L65" i="3" s="1"/>
  <c r="K25" i="3"/>
  <c r="K22" i="3" s="1"/>
  <c r="K64" i="3" s="1"/>
  <c r="K65" i="3" s="1"/>
  <c r="E25" i="3"/>
  <c r="E22" i="3" s="1"/>
  <c r="F24" i="3"/>
  <c r="J23" i="3"/>
  <c r="J22" i="3" s="1"/>
  <c r="I23" i="3"/>
  <c r="I22" i="3" s="1"/>
  <c r="H23" i="3"/>
  <c r="F23" i="3" s="1"/>
  <c r="G23" i="3"/>
  <c r="E23" i="3"/>
  <c r="F15" i="3"/>
  <c r="E15" i="3"/>
  <c r="B8" i="3" s="1"/>
  <c r="F13" i="3"/>
  <c r="E13" i="3"/>
  <c r="B13" i="3"/>
  <c r="I11" i="3"/>
  <c r="H11" i="3"/>
  <c r="F11" i="3"/>
  <c r="B11" i="3"/>
  <c r="F64" i="5" l="1"/>
  <c r="G65" i="5"/>
  <c r="G105" i="5"/>
  <c r="J65" i="5"/>
  <c r="J105" i="5"/>
  <c r="I65" i="5"/>
  <c r="I105" i="5"/>
  <c r="H65" i="5"/>
  <c r="H105" i="5"/>
  <c r="G65" i="4"/>
  <c r="G105" i="4"/>
  <c r="F65" i="4"/>
  <c r="F105" i="4"/>
  <c r="I65" i="4"/>
  <c r="I105" i="4"/>
  <c r="H65" i="4"/>
  <c r="H105" i="4"/>
  <c r="E105" i="4"/>
  <c r="E65" i="4"/>
  <c r="J105" i="4"/>
  <c r="F22" i="3"/>
  <c r="F64" i="3" s="1"/>
  <c r="I64" i="3"/>
  <c r="F56" i="3"/>
  <c r="J64" i="3"/>
  <c r="E64" i="3"/>
  <c r="F25" i="3"/>
  <c r="E66" i="3"/>
  <c r="F68" i="3"/>
  <c r="F66" i="3" s="1"/>
  <c r="F38" i="3"/>
  <c r="H66" i="3"/>
  <c r="I39" i="3"/>
  <c r="I38" i="3" s="1"/>
  <c r="G68" i="3"/>
  <c r="G66" i="3" s="1"/>
  <c r="H22" i="3"/>
  <c r="H64" i="3" s="1"/>
  <c r="G56" i="3"/>
  <c r="G64" i="3" s="1"/>
  <c r="J107" i="2"/>
  <c r="H107" i="2"/>
  <c r="G107" i="2"/>
  <c r="B107" i="2"/>
  <c r="J96" i="2"/>
  <c r="I96" i="2"/>
  <c r="H96" i="2"/>
  <c r="G96" i="2"/>
  <c r="F96" i="2"/>
  <c r="E96" i="2"/>
  <c r="J95" i="2"/>
  <c r="I95" i="2"/>
  <c r="H95" i="2"/>
  <c r="G95" i="2"/>
  <c r="F95" i="2"/>
  <c r="E95" i="2"/>
  <c r="J94" i="2"/>
  <c r="I94" i="2"/>
  <c r="F94" i="2" s="1"/>
  <c r="H94" i="2"/>
  <c r="G94" i="2"/>
  <c r="E94" i="2"/>
  <c r="J93" i="2"/>
  <c r="I93" i="2"/>
  <c r="H93" i="2"/>
  <c r="G93" i="2"/>
  <c r="F93" i="2"/>
  <c r="E93" i="2"/>
  <c r="J92" i="2"/>
  <c r="I92" i="2"/>
  <c r="H92" i="2"/>
  <c r="G92" i="2"/>
  <c r="F92" i="2"/>
  <c r="E92" i="2"/>
  <c r="J91" i="2"/>
  <c r="I91" i="2"/>
  <c r="H91" i="2"/>
  <c r="G91" i="2"/>
  <c r="F91" i="2"/>
  <c r="E91" i="2"/>
  <c r="J90" i="2"/>
  <c r="I90" i="2"/>
  <c r="H90" i="2"/>
  <c r="G90" i="2"/>
  <c r="F90" i="2"/>
  <c r="E90" i="2"/>
  <c r="J89" i="2"/>
  <c r="I89" i="2"/>
  <c r="H89" i="2"/>
  <c r="G89" i="2"/>
  <c r="F89" i="2"/>
  <c r="E89" i="2"/>
  <c r="J88" i="2"/>
  <c r="I88" i="2"/>
  <c r="H88" i="2"/>
  <c r="G88" i="2"/>
  <c r="F88" i="2"/>
  <c r="E88" i="2"/>
  <c r="J87" i="2"/>
  <c r="I87" i="2"/>
  <c r="H87" i="2"/>
  <c r="G87" i="2"/>
  <c r="F87" i="2"/>
  <c r="E87" i="2"/>
  <c r="M86" i="2"/>
  <c r="L86" i="2"/>
  <c r="K86" i="2"/>
  <c r="J86" i="2"/>
  <c r="I86" i="2"/>
  <c r="H86" i="2"/>
  <c r="G86" i="2"/>
  <c r="F86" i="2"/>
  <c r="E86" i="2"/>
  <c r="J85" i="2"/>
  <c r="F85" i="2" s="1"/>
  <c r="I85" i="2"/>
  <c r="H85" i="2"/>
  <c r="G85" i="2"/>
  <c r="E85" i="2"/>
  <c r="J84" i="2"/>
  <c r="I84" i="2"/>
  <c r="H84" i="2"/>
  <c r="G84" i="2"/>
  <c r="F84" i="2"/>
  <c r="E84" i="2"/>
  <c r="J83" i="2"/>
  <c r="I83" i="2"/>
  <c r="H83" i="2"/>
  <c r="G83" i="2"/>
  <c r="F83" i="2"/>
  <c r="E83" i="2"/>
  <c r="J82" i="2"/>
  <c r="I82" i="2"/>
  <c r="H82" i="2"/>
  <c r="G82" i="2"/>
  <c r="F82" i="2"/>
  <c r="E82" i="2"/>
  <c r="F81" i="2"/>
  <c r="J80" i="2"/>
  <c r="J77" i="2" s="1"/>
  <c r="I80" i="2"/>
  <c r="I77" i="2" s="1"/>
  <c r="H80" i="2"/>
  <c r="H77" i="2" s="1"/>
  <c r="G80" i="2"/>
  <c r="F80" i="2" s="1"/>
  <c r="F77" i="2" s="1"/>
  <c r="E80" i="2"/>
  <c r="J79" i="2"/>
  <c r="I79" i="2"/>
  <c r="H79" i="2"/>
  <c r="G79" i="2"/>
  <c r="F79" i="2"/>
  <c r="E79" i="2"/>
  <c r="J78" i="2"/>
  <c r="I78" i="2"/>
  <c r="H78" i="2"/>
  <c r="G78" i="2"/>
  <c r="F78" i="2"/>
  <c r="E78" i="2"/>
  <c r="M77" i="2"/>
  <c r="L77" i="2"/>
  <c r="K77" i="2"/>
  <c r="E77" i="2"/>
  <c r="M76" i="2"/>
  <c r="M66" i="2" s="1"/>
  <c r="L76" i="2"/>
  <c r="L66" i="2" s="1"/>
  <c r="K76" i="2"/>
  <c r="K66" i="2" s="1"/>
  <c r="J76" i="2"/>
  <c r="I76" i="2"/>
  <c r="F76" i="2" s="1"/>
  <c r="H76" i="2"/>
  <c r="G76" i="2"/>
  <c r="E76" i="2"/>
  <c r="M75" i="2"/>
  <c r="L75" i="2"/>
  <c r="K75" i="2"/>
  <c r="J75" i="2"/>
  <c r="I75" i="2"/>
  <c r="H75" i="2"/>
  <c r="G75" i="2"/>
  <c r="F75" i="2"/>
  <c r="E75" i="2"/>
  <c r="M74" i="2"/>
  <c r="L74" i="2"/>
  <c r="K74" i="2"/>
  <c r="J74" i="2"/>
  <c r="I74" i="2"/>
  <c r="H74" i="2"/>
  <c r="G74" i="2"/>
  <c r="F74" i="2"/>
  <c r="E74" i="2"/>
  <c r="M73" i="2"/>
  <c r="L73" i="2"/>
  <c r="K73" i="2"/>
  <c r="J73" i="2"/>
  <c r="I73" i="2"/>
  <c r="H73" i="2"/>
  <c r="G73" i="2"/>
  <c r="F73" i="2" s="1"/>
  <c r="E73" i="2"/>
  <c r="M72" i="2"/>
  <c r="L72" i="2"/>
  <c r="K72" i="2"/>
  <c r="J72" i="2"/>
  <c r="I72" i="2"/>
  <c r="H72" i="2"/>
  <c r="G72" i="2"/>
  <c r="F72" i="2"/>
  <c r="E72" i="2"/>
  <c r="M71" i="2"/>
  <c r="L71" i="2"/>
  <c r="K71" i="2"/>
  <c r="J71" i="2"/>
  <c r="I71" i="2"/>
  <c r="H71" i="2"/>
  <c r="G71" i="2"/>
  <c r="F71" i="2"/>
  <c r="E71" i="2"/>
  <c r="E68" i="2" s="1"/>
  <c r="E66" i="2" s="1"/>
  <c r="M70" i="2"/>
  <c r="L70" i="2"/>
  <c r="K70" i="2"/>
  <c r="J70" i="2"/>
  <c r="J68" i="2" s="1"/>
  <c r="I70" i="2"/>
  <c r="I68" i="2" s="1"/>
  <c r="H70" i="2"/>
  <c r="H68" i="2" s="1"/>
  <c r="G70" i="2"/>
  <c r="F70" i="2" s="1"/>
  <c r="E70" i="2"/>
  <c r="M69" i="2"/>
  <c r="L69" i="2"/>
  <c r="K69" i="2"/>
  <c r="J69" i="2"/>
  <c r="I69" i="2"/>
  <c r="H69" i="2"/>
  <c r="G69" i="2"/>
  <c r="F69" i="2"/>
  <c r="E69" i="2"/>
  <c r="M68" i="2"/>
  <c r="L68" i="2"/>
  <c r="K68" i="2"/>
  <c r="F67" i="2"/>
  <c r="J63" i="2"/>
  <c r="I63" i="2"/>
  <c r="H63" i="2"/>
  <c r="G63" i="2"/>
  <c r="F63" i="2"/>
  <c r="E63" i="2"/>
  <c r="J62" i="2"/>
  <c r="F62" i="2" s="1"/>
  <c r="I62" i="2"/>
  <c r="H62" i="2"/>
  <c r="G62" i="2"/>
  <c r="E62" i="2"/>
  <c r="F61" i="2"/>
  <c r="J60" i="2"/>
  <c r="I60" i="2"/>
  <c r="H60" i="2"/>
  <c r="G60" i="2"/>
  <c r="F60" i="2"/>
  <c r="E60" i="2"/>
  <c r="J59" i="2"/>
  <c r="I59" i="2"/>
  <c r="H59" i="2"/>
  <c r="G59" i="2"/>
  <c r="F59" i="2"/>
  <c r="E59" i="2"/>
  <c r="J58" i="2"/>
  <c r="I58" i="2"/>
  <c r="H58" i="2"/>
  <c r="G58" i="2"/>
  <c r="F58" i="2"/>
  <c r="E58" i="2"/>
  <c r="E56" i="2" s="1"/>
  <c r="J57" i="2"/>
  <c r="J56" i="2" s="1"/>
  <c r="I57" i="2"/>
  <c r="I56" i="2" s="1"/>
  <c r="H57" i="2"/>
  <c r="H56" i="2" s="1"/>
  <c r="G57" i="2"/>
  <c r="F57" i="2" s="1"/>
  <c r="E57" i="2"/>
  <c r="M56" i="2"/>
  <c r="L56" i="2"/>
  <c r="K56" i="2"/>
  <c r="J55" i="2"/>
  <c r="I55" i="2"/>
  <c r="H55" i="2"/>
  <c r="G55" i="2"/>
  <c r="F55" i="2"/>
  <c r="E55" i="2"/>
  <c r="J54" i="2"/>
  <c r="I54" i="2"/>
  <c r="H54" i="2"/>
  <c r="G54" i="2"/>
  <c r="F54" i="2"/>
  <c r="E54" i="2"/>
  <c r="J53" i="2"/>
  <c r="I53" i="2"/>
  <c r="H53" i="2"/>
  <c r="G53" i="2"/>
  <c r="F53" i="2"/>
  <c r="E53" i="2"/>
  <c r="J52" i="2"/>
  <c r="I52" i="2"/>
  <c r="H52" i="2"/>
  <c r="G52" i="2"/>
  <c r="F52" i="2"/>
  <c r="E52" i="2"/>
  <c r="J51" i="2"/>
  <c r="I51" i="2"/>
  <c r="H51" i="2"/>
  <c r="G51" i="2"/>
  <c r="F51" i="2"/>
  <c r="E51" i="2"/>
  <c r="J50" i="2"/>
  <c r="I50" i="2"/>
  <c r="H50" i="2"/>
  <c r="G50" i="2"/>
  <c r="F50" i="2"/>
  <c r="E50" i="2"/>
  <c r="J49" i="2"/>
  <c r="I49" i="2"/>
  <c r="H49" i="2"/>
  <c r="G49" i="2"/>
  <c r="F49" i="2"/>
  <c r="E49" i="2"/>
  <c r="J48" i="2"/>
  <c r="I48" i="2"/>
  <c r="H48" i="2"/>
  <c r="F48" i="2" s="1"/>
  <c r="G48" i="2"/>
  <c r="E48" i="2"/>
  <c r="J47" i="2"/>
  <c r="I47" i="2"/>
  <c r="H47" i="2"/>
  <c r="G47" i="2"/>
  <c r="F47" i="2"/>
  <c r="E47" i="2"/>
  <c r="J46" i="2"/>
  <c r="I46" i="2"/>
  <c r="H46" i="2"/>
  <c r="G46" i="2"/>
  <c r="F46" i="2"/>
  <c r="E46" i="2"/>
  <c r="J45" i="2"/>
  <c r="I45" i="2"/>
  <c r="H45" i="2"/>
  <c r="G45" i="2"/>
  <c r="F45" i="2"/>
  <c r="E45" i="2"/>
  <c r="J44" i="2"/>
  <c r="I44" i="2"/>
  <c r="H44" i="2"/>
  <c r="G44" i="2"/>
  <c r="F44" i="2"/>
  <c r="E44" i="2"/>
  <c r="J43" i="2"/>
  <c r="F43" i="2" s="1"/>
  <c r="I43" i="2"/>
  <c r="H43" i="2"/>
  <c r="G43" i="2"/>
  <c r="E43" i="2"/>
  <c r="J42" i="2"/>
  <c r="I42" i="2"/>
  <c r="H42" i="2"/>
  <c r="G42" i="2"/>
  <c r="F42" i="2"/>
  <c r="E42" i="2"/>
  <c r="J41" i="2"/>
  <c r="I41" i="2"/>
  <c r="H41" i="2"/>
  <c r="G41" i="2"/>
  <c r="F41" i="2"/>
  <c r="E41" i="2"/>
  <c r="J40" i="2"/>
  <c r="I40" i="2"/>
  <c r="H40" i="2"/>
  <c r="G40" i="2"/>
  <c r="F40" i="2"/>
  <c r="E40" i="2"/>
  <c r="E39" i="2" s="1"/>
  <c r="E38" i="2" s="1"/>
  <c r="J39" i="2"/>
  <c r="J38" i="2" s="1"/>
  <c r="I39" i="2"/>
  <c r="I38" i="2" s="1"/>
  <c r="H39" i="2"/>
  <c r="H38" i="2" s="1"/>
  <c r="G39" i="2"/>
  <c r="G38" i="2" s="1"/>
  <c r="F39" i="2"/>
  <c r="M38" i="2"/>
  <c r="L38" i="2"/>
  <c r="K38" i="2"/>
  <c r="J37" i="2"/>
  <c r="I37" i="2"/>
  <c r="H37" i="2"/>
  <c r="G37" i="2"/>
  <c r="F37" i="2"/>
  <c r="E37" i="2"/>
  <c r="J36" i="2"/>
  <c r="I36" i="2"/>
  <c r="H36" i="2"/>
  <c r="G36" i="2"/>
  <c r="F36" i="2"/>
  <c r="E36" i="2"/>
  <c r="F35" i="2"/>
  <c r="F34" i="2"/>
  <c r="J33" i="2"/>
  <c r="J25" i="2" s="1"/>
  <c r="I33" i="2"/>
  <c r="I25" i="2" s="1"/>
  <c r="H33" i="2"/>
  <c r="H25" i="2" s="1"/>
  <c r="H22" i="2" s="1"/>
  <c r="G33" i="2"/>
  <c r="F33" i="2" s="1"/>
  <c r="F25" i="2" s="1"/>
  <c r="E33" i="2"/>
  <c r="J32" i="2"/>
  <c r="I32" i="2"/>
  <c r="H32" i="2"/>
  <c r="G32" i="2"/>
  <c r="F32" i="2"/>
  <c r="E32" i="2"/>
  <c r="J31" i="2"/>
  <c r="I31" i="2"/>
  <c r="H31" i="2"/>
  <c r="G31" i="2"/>
  <c r="F31" i="2"/>
  <c r="E31" i="2"/>
  <c r="J30" i="2"/>
  <c r="I30" i="2"/>
  <c r="H30" i="2"/>
  <c r="G30" i="2"/>
  <c r="F30" i="2"/>
  <c r="E30" i="2"/>
  <c r="J29" i="2"/>
  <c r="I29" i="2"/>
  <c r="H29" i="2"/>
  <c r="G29" i="2"/>
  <c r="F29" i="2"/>
  <c r="E29" i="2"/>
  <c r="J28" i="2"/>
  <c r="I28" i="2"/>
  <c r="F28" i="2" s="1"/>
  <c r="H28" i="2"/>
  <c r="G28" i="2"/>
  <c r="E28" i="2"/>
  <c r="J27" i="2"/>
  <c r="I27" i="2"/>
  <c r="H27" i="2"/>
  <c r="G27" i="2"/>
  <c r="F27" i="2"/>
  <c r="E27" i="2"/>
  <c r="J26" i="2"/>
  <c r="I26" i="2"/>
  <c r="H26" i="2"/>
  <c r="G26" i="2"/>
  <c r="F26" i="2"/>
  <c r="E26" i="2"/>
  <c r="M25" i="2"/>
  <c r="M22" i="2" s="1"/>
  <c r="M64" i="2" s="1"/>
  <c r="L25" i="2"/>
  <c r="L22" i="2" s="1"/>
  <c r="L64" i="2" s="1"/>
  <c r="K25" i="2"/>
  <c r="K22" i="2" s="1"/>
  <c r="K64" i="2" s="1"/>
  <c r="E25" i="2"/>
  <c r="E22" i="2" s="1"/>
  <c r="F24" i="2"/>
  <c r="J23" i="2"/>
  <c r="I23" i="2"/>
  <c r="F23" i="2" s="1"/>
  <c r="H23" i="2"/>
  <c r="G23" i="2"/>
  <c r="E23" i="2"/>
  <c r="F15" i="2"/>
  <c r="E15" i="2"/>
  <c r="F13" i="2"/>
  <c r="E13" i="2"/>
  <c r="B13" i="2"/>
  <c r="I11" i="2"/>
  <c r="H11" i="2"/>
  <c r="F11" i="2"/>
  <c r="B11" i="2"/>
  <c r="B8" i="2"/>
  <c r="F65" i="5" l="1"/>
  <c r="F105" i="5"/>
  <c r="B65" i="4"/>
  <c r="B105" i="4"/>
  <c r="G65" i="3"/>
  <c r="G105" i="3"/>
  <c r="I65" i="3"/>
  <c r="I105" i="3"/>
  <c r="F65" i="3"/>
  <c r="F105" i="3"/>
  <c r="H65" i="3"/>
  <c r="H105" i="3"/>
  <c r="E65" i="3"/>
  <c r="E105" i="3"/>
  <c r="J65" i="3"/>
  <c r="J105" i="3"/>
  <c r="F38" i="2"/>
  <c r="H64" i="2"/>
  <c r="F68" i="2"/>
  <c r="F66" i="2" s="1"/>
  <c r="H66" i="2"/>
  <c r="I66" i="2"/>
  <c r="F22" i="2"/>
  <c r="J66" i="2"/>
  <c r="J22" i="2"/>
  <c r="J64" i="2" s="1"/>
  <c r="E64" i="2"/>
  <c r="K65" i="2"/>
  <c r="L65" i="2"/>
  <c r="F56" i="2"/>
  <c r="M65" i="2"/>
  <c r="G77" i="2"/>
  <c r="G68" i="2"/>
  <c r="G66" i="2" s="1"/>
  <c r="I22" i="2"/>
  <c r="I64" i="2" s="1"/>
  <c r="G25" i="2"/>
  <c r="G22" i="2" s="1"/>
  <c r="G56" i="2"/>
  <c r="J107" i="1"/>
  <c r="H107" i="1"/>
  <c r="G107" i="1"/>
  <c r="B107" i="1"/>
  <c r="J96" i="1"/>
  <c r="I96" i="1"/>
  <c r="H96" i="1"/>
  <c r="G96" i="1"/>
  <c r="F96" i="1" s="1"/>
  <c r="E96" i="1"/>
  <c r="J95" i="1"/>
  <c r="I95" i="1"/>
  <c r="H95" i="1"/>
  <c r="G95" i="1"/>
  <c r="F95" i="1" s="1"/>
  <c r="E95" i="1"/>
  <c r="J94" i="1"/>
  <c r="I94" i="1"/>
  <c r="F94" i="1" s="1"/>
  <c r="H94" i="1"/>
  <c r="G94" i="1"/>
  <c r="E94" i="1"/>
  <c r="J93" i="1"/>
  <c r="I93" i="1"/>
  <c r="H93" i="1"/>
  <c r="G93" i="1"/>
  <c r="F93" i="1"/>
  <c r="E93" i="1"/>
  <c r="J92" i="1"/>
  <c r="I92" i="1"/>
  <c r="H92" i="1"/>
  <c r="G92" i="1"/>
  <c r="F92" i="1"/>
  <c r="E92" i="1"/>
  <c r="J91" i="1"/>
  <c r="I91" i="1"/>
  <c r="H91" i="1"/>
  <c r="F91" i="1" s="1"/>
  <c r="G91" i="1"/>
  <c r="E91" i="1"/>
  <c r="J90" i="1"/>
  <c r="I90" i="1"/>
  <c r="H90" i="1"/>
  <c r="G90" i="1"/>
  <c r="F90" i="1" s="1"/>
  <c r="E90" i="1"/>
  <c r="J89" i="1"/>
  <c r="I89" i="1"/>
  <c r="H89" i="1"/>
  <c r="G89" i="1"/>
  <c r="F89" i="1" s="1"/>
  <c r="E89" i="1"/>
  <c r="J88" i="1"/>
  <c r="I88" i="1"/>
  <c r="H88" i="1"/>
  <c r="G88" i="1"/>
  <c r="F88" i="1"/>
  <c r="E88" i="1"/>
  <c r="J87" i="1"/>
  <c r="J86" i="1" s="1"/>
  <c r="I87" i="1"/>
  <c r="I86" i="1" s="1"/>
  <c r="H87" i="1"/>
  <c r="H86" i="1" s="1"/>
  <c r="G87" i="1"/>
  <c r="F87" i="1" s="1"/>
  <c r="F86" i="1" s="1"/>
  <c r="E87" i="1"/>
  <c r="E86" i="1" s="1"/>
  <c r="M86" i="1"/>
  <c r="L86" i="1"/>
  <c r="K86" i="1"/>
  <c r="J85" i="1"/>
  <c r="F85" i="1" s="1"/>
  <c r="I85" i="1"/>
  <c r="H85" i="1"/>
  <c r="G85" i="1"/>
  <c r="E85" i="1"/>
  <c r="J84" i="1"/>
  <c r="I84" i="1"/>
  <c r="H84" i="1"/>
  <c r="G84" i="1"/>
  <c r="F84" i="1"/>
  <c r="E84" i="1"/>
  <c r="J83" i="1"/>
  <c r="I83" i="1"/>
  <c r="H83" i="1"/>
  <c r="G83" i="1"/>
  <c r="F83" i="1"/>
  <c r="E83" i="1"/>
  <c r="J82" i="1"/>
  <c r="I82" i="1"/>
  <c r="F82" i="1" s="1"/>
  <c r="H82" i="1"/>
  <c r="G82" i="1"/>
  <c r="E82" i="1"/>
  <c r="F81" i="1"/>
  <c r="J80" i="1"/>
  <c r="I80" i="1"/>
  <c r="H80" i="1"/>
  <c r="G80" i="1"/>
  <c r="F80" i="1" s="1"/>
  <c r="E80" i="1"/>
  <c r="J79" i="1"/>
  <c r="I79" i="1"/>
  <c r="H79" i="1"/>
  <c r="G79" i="1"/>
  <c r="F79" i="1"/>
  <c r="E79" i="1"/>
  <c r="J78" i="1"/>
  <c r="I78" i="1"/>
  <c r="H78" i="1"/>
  <c r="H77" i="1" s="1"/>
  <c r="G78" i="1"/>
  <c r="G77" i="1" s="1"/>
  <c r="F78" i="1"/>
  <c r="E78" i="1"/>
  <c r="E77" i="1" s="1"/>
  <c r="M77" i="1"/>
  <c r="L77" i="1"/>
  <c r="K77" i="1"/>
  <c r="J77" i="1"/>
  <c r="I77" i="1"/>
  <c r="M76" i="1"/>
  <c r="L76" i="1"/>
  <c r="K76" i="1"/>
  <c r="J76" i="1"/>
  <c r="I76" i="1"/>
  <c r="F76" i="1" s="1"/>
  <c r="H76" i="1"/>
  <c r="G76" i="1"/>
  <c r="E76" i="1"/>
  <c r="M75" i="1"/>
  <c r="L75" i="1"/>
  <c r="K75" i="1"/>
  <c r="J75" i="1"/>
  <c r="I75" i="1"/>
  <c r="F75" i="1" s="1"/>
  <c r="H75" i="1"/>
  <c r="G75" i="1"/>
  <c r="E75" i="1"/>
  <c r="M74" i="1"/>
  <c r="L74" i="1"/>
  <c r="K74" i="1"/>
  <c r="J74" i="1"/>
  <c r="I74" i="1"/>
  <c r="H74" i="1"/>
  <c r="F74" i="1" s="1"/>
  <c r="G74" i="1"/>
  <c r="E74" i="1"/>
  <c r="M73" i="1"/>
  <c r="L73" i="1"/>
  <c r="K73" i="1"/>
  <c r="J73" i="1"/>
  <c r="I73" i="1"/>
  <c r="H73" i="1"/>
  <c r="F73" i="1" s="1"/>
  <c r="G73" i="1"/>
  <c r="E73" i="1"/>
  <c r="M72" i="1"/>
  <c r="L72" i="1"/>
  <c r="K72" i="1"/>
  <c r="J72" i="1"/>
  <c r="I72" i="1"/>
  <c r="H72" i="1"/>
  <c r="F72" i="1" s="1"/>
  <c r="G72" i="1"/>
  <c r="E72" i="1"/>
  <c r="M71" i="1"/>
  <c r="L71" i="1"/>
  <c r="K71" i="1"/>
  <c r="J71" i="1"/>
  <c r="J68" i="1" s="1"/>
  <c r="I71" i="1"/>
  <c r="I68" i="1" s="1"/>
  <c r="I66" i="1" s="1"/>
  <c r="H71" i="1"/>
  <c r="H68" i="1" s="1"/>
  <c r="G71" i="1"/>
  <c r="F71" i="1" s="1"/>
  <c r="E71" i="1"/>
  <c r="M70" i="1"/>
  <c r="L70" i="1"/>
  <c r="K70" i="1"/>
  <c r="J70" i="1"/>
  <c r="I70" i="1"/>
  <c r="H70" i="1"/>
  <c r="G70" i="1"/>
  <c r="F70" i="1" s="1"/>
  <c r="E70" i="1"/>
  <c r="M69" i="1"/>
  <c r="L69" i="1"/>
  <c r="K69" i="1"/>
  <c r="J69" i="1"/>
  <c r="I69" i="1"/>
  <c r="H69" i="1"/>
  <c r="G69" i="1"/>
  <c r="F69" i="1"/>
  <c r="E69" i="1"/>
  <c r="E68" i="1" s="1"/>
  <c r="E66" i="1" s="1"/>
  <c r="M68" i="1"/>
  <c r="M66" i="1" s="1"/>
  <c r="L68" i="1"/>
  <c r="L66" i="1" s="1"/>
  <c r="K68" i="1"/>
  <c r="K66" i="1" s="1"/>
  <c r="G68" i="1"/>
  <c r="F67" i="1"/>
  <c r="J63" i="1"/>
  <c r="I63" i="1"/>
  <c r="H63" i="1"/>
  <c r="G63" i="1"/>
  <c r="F63" i="1"/>
  <c r="E63" i="1"/>
  <c r="J62" i="1"/>
  <c r="F62" i="1" s="1"/>
  <c r="I62" i="1"/>
  <c r="H62" i="1"/>
  <c r="G62" i="1"/>
  <c r="E62" i="1"/>
  <c r="F61" i="1"/>
  <c r="J60" i="1"/>
  <c r="I60" i="1"/>
  <c r="H60" i="1"/>
  <c r="G60" i="1"/>
  <c r="F60" i="1"/>
  <c r="E60" i="1"/>
  <c r="J59" i="1"/>
  <c r="I59" i="1"/>
  <c r="H59" i="1"/>
  <c r="G59" i="1"/>
  <c r="F59" i="1"/>
  <c r="E59" i="1"/>
  <c r="J58" i="1"/>
  <c r="F58" i="1" s="1"/>
  <c r="I58" i="1"/>
  <c r="H58" i="1"/>
  <c r="G58" i="1"/>
  <c r="E58" i="1"/>
  <c r="J57" i="1"/>
  <c r="J56" i="1" s="1"/>
  <c r="I57" i="1"/>
  <c r="I56" i="1" s="1"/>
  <c r="H57" i="1"/>
  <c r="H56" i="1" s="1"/>
  <c r="G57" i="1"/>
  <c r="F57" i="1" s="1"/>
  <c r="E57" i="1"/>
  <c r="M56" i="1"/>
  <c r="L56" i="1"/>
  <c r="K56" i="1"/>
  <c r="E56" i="1"/>
  <c r="J55" i="1"/>
  <c r="I55" i="1"/>
  <c r="H55" i="1"/>
  <c r="G55" i="1"/>
  <c r="F55" i="1"/>
  <c r="E55" i="1"/>
  <c r="J54" i="1"/>
  <c r="I54" i="1"/>
  <c r="F54" i="1" s="1"/>
  <c r="H54" i="1"/>
  <c r="G54" i="1"/>
  <c r="E54" i="1"/>
  <c r="J53" i="1"/>
  <c r="I53" i="1"/>
  <c r="H53" i="1"/>
  <c r="F53" i="1" s="1"/>
  <c r="G53" i="1"/>
  <c r="E53" i="1"/>
  <c r="J52" i="1"/>
  <c r="I52" i="1"/>
  <c r="H52" i="1"/>
  <c r="G52" i="1"/>
  <c r="F52" i="1" s="1"/>
  <c r="E52" i="1"/>
  <c r="J51" i="1"/>
  <c r="I51" i="1"/>
  <c r="H51" i="1"/>
  <c r="G51" i="1"/>
  <c r="F51" i="1"/>
  <c r="E51" i="1"/>
  <c r="J50" i="1"/>
  <c r="I50" i="1"/>
  <c r="H50" i="1"/>
  <c r="G50" i="1"/>
  <c r="F50" i="1"/>
  <c r="E50" i="1"/>
  <c r="J49" i="1"/>
  <c r="I49" i="1"/>
  <c r="H49" i="1"/>
  <c r="G49" i="1"/>
  <c r="F49" i="1"/>
  <c r="E49" i="1"/>
  <c r="J48" i="1"/>
  <c r="I48" i="1"/>
  <c r="H48" i="1"/>
  <c r="F48" i="1" s="1"/>
  <c r="G48" i="1"/>
  <c r="E48" i="1"/>
  <c r="J47" i="1"/>
  <c r="I47" i="1"/>
  <c r="H47" i="1"/>
  <c r="G47" i="1"/>
  <c r="F47" i="1"/>
  <c r="E47" i="1"/>
  <c r="J46" i="1"/>
  <c r="I46" i="1"/>
  <c r="H46" i="1"/>
  <c r="G46" i="1"/>
  <c r="F46" i="1"/>
  <c r="E46" i="1"/>
  <c r="J45" i="1"/>
  <c r="I45" i="1"/>
  <c r="H45" i="1"/>
  <c r="G45" i="1"/>
  <c r="F45" i="1" s="1"/>
  <c r="E45" i="1"/>
  <c r="J44" i="1"/>
  <c r="I44" i="1"/>
  <c r="H44" i="1"/>
  <c r="G44" i="1"/>
  <c r="F44" i="1"/>
  <c r="E44" i="1"/>
  <c r="J43" i="1"/>
  <c r="F43" i="1" s="1"/>
  <c r="I43" i="1"/>
  <c r="H43" i="1"/>
  <c r="G43" i="1"/>
  <c r="E43" i="1"/>
  <c r="J42" i="1"/>
  <c r="I42" i="1"/>
  <c r="H42" i="1"/>
  <c r="G42" i="1"/>
  <c r="F42" i="1"/>
  <c r="E42" i="1"/>
  <c r="J41" i="1"/>
  <c r="I41" i="1"/>
  <c r="H41" i="1"/>
  <c r="H39" i="1" s="1"/>
  <c r="H38" i="1" s="1"/>
  <c r="G41" i="1"/>
  <c r="G39" i="1" s="1"/>
  <c r="G38" i="1" s="1"/>
  <c r="F41" i="1"/>
  <c r="E41" i="1"/>
  <c r="J40" i="1"/>
  <c r="J39" i="1" s="1"/>
  <c r="J38" i="1" s="1"/>
  <c r="I40" i="1"/>
  <c r="F40" i="1" s="1"/>
  <c r="F39" i="1" s="1"/>
  <c r="H40" i="1"/>
  <c r="G40" i="1"/>
  <c r="E40" i="1"/>
  <c r="E39" i="1" s="1"/>
  <c r="E38" i="1" s="1"/>
  <c r="M38" i="1"/>
  <c r="L38" i="1"/>
  <c r="K38" i="1"/>
  <c r="J37" i="1"/>
  <c r="I37" i="1"/>
  <c r="H37" i="1"/>
  <c r="G37" i="1"/>
  <c r="F37" i="1"/>
  <c r="E37" i="1"/>
  <c r="J36" i="1"/>
  <c r="I36" i="1"/>
  <c r="H36" i="1"/>
  <c r="F36" i="1" s="1"/>
  <c r="G36" i="1"/>
  <c r="E36" i="1"/>
  <c r="F35" i="1"/>
  <c r="F34" i="1"/>
  <c r="J33" i="1"/>
  <c r="I33" i="1"/>
  <c r="H33" i="1"/>
  <c r="G33" i="1"/>
  <c r="F33" i="1" s="1"/>
  <c r="E33" i="1"/>
  <c r="J32" i="1"/>
  <c r="I32" i="1"/>
  <c r="H32" i="1"/>
  <c r="G32" i="1"/>
  <c r="F32" i="1"/>
  <c r="E32" i="1"/>
  <c r="J31" i="1"/>
  <c r="I31" i="1"/>
  <c r="H31" i="1"/>
  <c r="G31" i="1"/>
  <c r="F31" i="1"/>
  <c r="E31" i="1"/>
  <c r="J30" i="1"/>
  <c r="I30" i="1"/>
  <c r="H30" i="1"/>
  <c r="G30" i="1"/>
  <c r="F30" i="1" s="1"/>
  <c r="E30" i="1"/>
  <c r="J29" i="1"/>
  <c r="I29" i="1"/>
  <c r="H29" i="1"/>
  <c r="G29" i="1"/>
  <c r="F29" i="1"/>
  <c r="E29" i="1"/>
  <c r="J28" i="1"/>
  <c r="I28" i="1"/>
  <c r="F28" i="1" s="1"/>
  <c r="H28" i="1"/>
  <c r="G28" i="1"/>
  <c r="E28" i="1"/>
  <c r="J27" i="1"/>
  <c r="I27" i="1"/>
  <c r="H27" i="1"/>
  <c r="G27" i="1"/>
  <c r="F27" i="1"/>
  <c r="E27" i="1"/>
  <c r="J26" i="1"/>
  <c r="J25" i="1" s="1"/>
  <c r="I26" i="1"/>
  <c r="I25" i="1" s="1"/>
  <c r="H26" i="1"/>
  <c r="H25" i="1" s="1"/>
  <c r="H22" i="1" s="1"/>
  <c r="G26" i="1"/>
  <c r="G25" i="1" s="1"/>
  <c r="G22" i="1" s="1"/>
  <c r="F26" i="1"/>
  <c r="E26" i="1"/>
  <c r="E25" i="1" s="1"/>
  <c r="E22" i="1" s="1"/>
  <c r="M25" i="1"/>
  <c r="M22" i="1" s="1"/>
  <c r="M64" i="1" s="1"/>
  <c r="L25" i="1"/>
  <c r="L22" i="1" s="1"/>
  <c r="L64" i="1" s="1"/>
  <c r="K25" i="1"/>
  <c r="K22" i="1" s="1"/>
  <c r="K64" i="1" s="1"/>
  <c r="F24" i="1"/>
  <c r="J23" i="1"/>
  <c r="I23" i="1"/>
  <c r="I22" i="1" s="1"/>
  <c r="H23" i="1"/>
  <c r="G23" i="1"/>
  <c r="E23" i="1"/>
  <c r="F15" i="1"/>
  <c r="E15" i="1"/>
  <c r="B8" i="1" s="1"/>
  <c r="F13" i="1"/>
  <c r="E13" i="1"/>
  <c r="B13" i="1"/>
  <c r="I11" i="1"/>
  <c r="H11" i="1"/>
  <c r="F11" i="1"/>
  <c r="B11" i="1"/>
  <c r="B65" i="5" l="1"/>
  <c r="B105" i="5"/>
  <c r="B65" i="3"/>
  <c r="B105" i="3"/>
  <c r="G64" i="2"/>
  <c r="E65" i="2"/>
  <c r="E105" i="2"/>
  <c r="F64" i="2"/>
  <c r="H65" i="2"/>
  <c r="H105" i="2"/>
  <c r="I65" i="2"/>
  <c r="I105" i="2"/>
  <c r="J65" i="2"/>
  <c r="J105" i="2"/>
  <c r="H64" i="1"/>
  <c r="F68" i="1"/>
  <c r="F38" i="1"/>
  <c r="F77" i="1"/>
  <c r="F56" i="1"/>
  <c r="H66" i="1"/>
  <c r="J66" i="1"/>
  <c r="J22" i="1"/>
  <c r="J64" i="1" s="1"/>
  <c r="K65" i="1"/>
  <c r="L65" i="1"/>
  <c r="M65" i="1"/>
  <c r="E64" i="1"/>
  <c r="F25" i="1"/>
  <c r="G86" i="1"/>
  <c r="G66" i="1" s="1"/>
  <c r="I39" i="1"/>
  <c r="I38" i="1" s="1"/>
  <c r="I64" i="1" s="1"/>
  <c r="F23" i="1"/>
  <c r="F22" i="1" s="1"/>
  <c r="F64" i="1" s="1"/>
  <c r="G56" i="1"/>
  <c r="G64" i="1" s="1"/>
  <c r="F65" i="2" l="1"/>
  <c r="F105" i="2"/>
  <c r="G65" i="2"/>
  <c r="B105" i="2" s="1"/>
  <c r="G105" i="2"/>
  <c r="G65" i="1"/>
  <c r="G105" i="1"/>
  <c r="I65" i="1"/>
  <c r="I105" i="1"/>
  <c r="E65" i="1"/>
  <c r="E105" i="1"/>
  <c r="J105" i="1"/>
  <c r="J65" i="1"/>
  <c r="F66" i="1"/>
  <c r="F105" i="1" s="1"/>
  <c r="H65" i="1"/>
  <c r="H105" i="1"/>
  <c r="B65" i="2" l="1"/>
  <c r="F65" i="1"/>
  <c r="B65" i="1"/>
  <c r="B105" i="1"/>
</calcChain>
</file>

<file path=xl/comments1.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<sst xmlns="http://schemas.openxmlformats.org/spreadsheetml/2006/main" count="1235" uniqueCount="175">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</sst>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л_в_._-;\-* #,##0.00\ _л_в_._-;_-* &quot;-&quot;??\ _л_в_._-;_-@_-"/>
    <numFmt numFmtId="164" formatCode="dd\.m\.yyyy\ &quot;г.&quot;;@"/>
    <numFmt numFmtId="165" formatCode="000&quot; &quot;000&quot; &quot;000"/>
    <numFmt numFmtId="166" formatCode="0.0"/>
    <numFmt numFmtId="167" formatCode="#,##0;[Red]\(#,##0\)"/>
  </numFmts>
  <fonts count="44" x14ac:knownFonts="1">
    <font>
      <sz val="11"/>
      <color theme="1"/>
      <name val="Calibri"/>
      <family val="2"/>
      <charset val="204"/>
      <scheme val="minor"/>
    </font>
    <font>
      <sz val="11"/>
      <color theme="1"/>
      <name val="Calibri"/>
      <family val="2"/>
      <charset val="204"/>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8">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10" fillId="0" borderId="52" xfId="0" applyFont="1" applyFill="1" applyBorder="1" applyAlignment="1" applyProtection="1">
      <alignment horizontal="left"/>
    </xf>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Normal 2" xfId="2"/>
    <cellStyle name="Normal_B3_2013" xfId="3"/>
    <cellStyle name="Normal_BIN 7301,7311 and 6301" xfId="4"/>
    <cellStyle name="Запетая" xfId="1" builtinId="3"/>
    <cellStyle name="Нормален" xfId="0" builtinId="0"/>
  </cellStyles>
  <dxfs count="105">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1_2026/11_RIOSV%20Plivdiv_B1_31012026_01_PR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2_2026/11_RIOSV%20Plivdiv_B1_28022026_01_PR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3_2026/11_RIOSV%20Plivdiv_B1_31032026_01_PR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4_2026/11_RIOSV%20Plivdiv_B1_30042026_01_PR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6/&#1084;_05_2026/11_RIOSV%20Plivdiv_B1_31052026_01_PR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РИОСВ - ПЛОВДИВ</v>
          </cell>
          <cell r="F9">
            <v>46053</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0</v>
          </cell>
          <cell r="G90">
            <v>8928</v>
          </cell>
          <cell r="H90">
            <v>0</v>
          </cell>
          <cell r="I90">
            <v>0</v>
          </cell>
          <cell r="J90">
            <v>0</v>
          </cell>
        </row>
        <row r="94">
          <cell r="E94">
            <v>0</v>
          </cell>
          <cell r="G94">
            <v>0</v>
          </cell>
          <cell r="H94">
            <v>0</v>
          </cell>
          <cell r="I94">
            <v>0</v>
          </cell>
          <cell r="J94">
            <v>0</v>
          </cell>
        </row>
        <row r="106">
          <cell r="E106">
            <v>0</v>
          </cell>
          <cell r="G106">
            <v>632</v>
          </cell>
          <cell r="H106">
            <v>0</v>
          </cell>
          <cell r="I106">
            <v>0</v>
          </cell>
          <cell r="J106">
            <v>102</v>
          </cell>
        </row>
        <row r="110">
          <cell r="E110">
            <v>0</v>
          </cell>
          <cell r="G110">
            <v>0</v>
          </cell>
          <cell r="H110">
            <v>0</v>
          </cell>
          <cell r="I110">
            <v>0</v>
          </cell>
          <cell r="J110">
            <v>-102</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54603</v>
          </cell>
          <cell r="H187">
            <v>0</v>
          </cell>
          <cell r="I187">
            <v>0</v>
          </cell>
          <cell r="J187">
            <v>6875</v>
          </cell>
        </row>
        <row r="190">
          <cell r="E190">
            <v>0</v>
          </cell>
          <cell r="G190">
            <v>1061</v>
          </cell>
          <cell r="H190">
            <v>0</v>
          </cell>
          <cell r="I190">
            <v>0</v>
          </cell>
          <cell r="J190">
            <v>181</v>
          </cell>
        </row>
        <row r="196">
          <cell r="E196">
            <v>0</v>
          </cell>
          <cell r="G196">
            <v>0</v>
          </cell>
          <cell r="H196">
            <v>0</v>
          </cell>
          <cell r="I196">
            <v>0</v>
          </cell>
          <cell r="J196">
            <v>19362</v>
          </cell>
        </row>
        <row r="204">
          <cell r="E204">
            <v>0</v>
          </cell>
          <cell r="G204">
            <v>0</v>
          </cell>
          <cell r="H204">
            <v>0</v>
          </cell>
          <cell r="I204">
            <v>0</v>
          </cell>
          <cell r="J204">
            <v>0</v>
          </cell>
        </row>
        <row r="205">
          <cell r="E205">
            <v>0</v>
          </cell>
          <cell r="G205">
            <v>2587</v>
          </cell>
          <cell r="H205">
            <v>0</v>
          </cell>
          <cell r="I205">
            <v>14</v>
          </cell>
          <cell r="J205">
            <v>0</v>
          </cell>
        </row>
        <row r="223">
          <cell r="E223">
            <v>0</v>
          </cell>
          <cell r="G223">
            <v>502</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-4689</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59053</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26418</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-4871</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-286</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-300</v>
          </cell>
          <cell r="H594">
            <v>0</v>
          </cell>
          <cell r="I594">
            <v>300</v>
          </cell>
          <cell r="J594">
            <v>0</v>
          </cell>
        </row>
        <row r="597">
          <cell r="E597">
            <v>0</v>
          </cell>
          <cell r="G597">
            <v>0</v>
          </cell>
          <cell r="H597">
            <v>0</v>
          </cell>
          <cell r="I597">
            <v>0</v>
          </cell>
          <cell r="J597">
            <v>0</v>
          </cell>
        </row>
        <row r="608">
          <cell r="B608" t="str">
            <v>31.01.2026 г.</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РИОСВ - ПЛОВДИВ</v>
          </cell>
          <cell r="F9">
            <v>46081</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0</v>
          </cell>
          <cell r="G90">
            <v>19706</v>
          </cell>
          <cell r="H90">
            <v>0</v>
          </cell>
          <cell r="I90">
            <v>0</v>
          </cell>
          <cell r="J90">
            <v>0</v>
          </cell>
        </row>
        <row r="94">
          <cell r="E94">
            <v>0</v>
          </cell>
          <cell r="G94">
            <v>0</v>
          </cell>
          <cell r="H94">
            <v>0</v>
          </cell>
          <cell r="I94">
            <v>0</v>
          </cell>
          <cell r="J94">
            <v>0</v>
          </cell>
        </row>
        <row r="106">
          <cell r="E106">
            <v>0</v>
          </cell>
          <cell r="G106">
            <v>1269</v>
          </cell>
          <cell r="H106">
            <v>0</v>
          </cell>
          <cell r="I106">
            <v>0</v>
          </cell>
          <cell r="J106">
            <v>207</v>
          </cell>
        </row>
        <row r="110">
          <cell r="E110">
            <v>0</v>
          </cell>
          <cell r="G110">
            <v>0</v>
          </cell>
          <cell r="H110">
            <v>0</v>
          </cell>
          <cell r="I110">
            <v>0</v>
          </cell>
          <cell r="J110">
            <v>-309</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97216</v>
          </cell>
          <cell r="H187">
            <v>0</v>
          </cell>
          <cell r="I187">
            <v>0</v>
          </cell>
          <cell r="J187">
            <v>12319</v>
          </cell>
        </row>
        <row r="190">
          <cell r="E190">
            <v>0</v>
          </cell>
          <cell r="G190">
            <v>7960</v>
          </cell>
          <cell r="H190">
            <v>0</v>
          </cell>
          <cell r="I190">
            <v>0</v>
          </cell>
          <cell r="J190">
            <v>321</v>
          </cell>
        </row>
        <row r="196">
          <cell r="E196">
            <v>0</v>
          </cell>
          <cell r="G196">
            <v>0</v>
          </cell>
          <cell r="H196">
            <v>0</v>
          </cell>
          <cell r="I196">
            <v>0</v>
          </cell>
          <cell r="J196">
            <v>35004</v>
          </cell>
        </row>
        <row r="204">
          <cell r="E204">
            <v>0</v>
          </cell>
          <cell r="G204">
            <v>0</v>
          </cell>
          <cell r="H204">
            <v>0</v>
          </cell>
          <cell r="I204">
            <v>0</v>
          </cell>
          <cell r="J204">
            <v>0</v>
          </cell>
        </row>
        <row r="205">
          <cell r="E205">
            <v>0</v>
          </cell>
          <cell r="G205">
            <v>9717</v>
          </cell>
          <cell r="H205">
            <v>0</v>
          </cell>
          <cell r="I205">
            <v>117</v>
          </cell>
          <cell r="J205">
            <v>0</v>
          </cell>
        </row>
        <row r="223">
          <cell r="E223">
            <v>0</v>
          </cell>
          <cell r="G223">
            <v>567</v>
          </cell>
          <cell r="H223">
            <v>0</v>
          </cell>
          <cell r="I223">
            <v>50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-12861</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115789</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47644</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-8143</v>
          </cell>
          <cell r="H527">
            <v>0</v>
          </cell>
          <cell r="I527">
            <v>0</v>
          </cell>
          <cell r="J527">
            <v>102</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-133</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-300</v>
          </cell>
          <cell r="H594">
            <v>0</v>
          </cell>
          <cell r="I594">
            <v>300</v>
          </cell>
          <cell r="J594">
            <v>0</v>
          </cell>
        </row>
        <row r="597">
          <cell r="E597">
            <v>0</v>
          </cell>
          <cell r="G597">
            <v>0</v>
          </cell>
          <cell r="H597">
            <v>0</v>
          </cell>
          <cell r="I597">
            <v>0</v>
          </cell>
          <cell r="J597">
            <v>0</v>
          </cell>
        </row>
        <row r="608">
          <cell r="B608" t="str">
            <v>28.02.2026 г.</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refreshError="1"/>
      <sheetData sheetId="1" refreshError="1"/>
      <sheetData sheetId="2">
        <row r="9">
          <cell r="B9" t="str">
            <v>РИОСВ - ПЛОВДИВ</v>
          </cell>
          <cell r="F9">
            <v>46112</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0</v>
          </cell>
          <cell r="G90">
            <v>32593</v>
          </cell>
          <cell r="H90">
            <v>0</v>
          </cell>
          <cell r="I90">
            <v>0</v>
          </cell>
          <cell r="J90">
            <v>0</v>
          </cell>
        </row>
        <row r="94">
          <cell r="E94">
            <v>0</v>
          </cell>
          <cell r="G94">
            <v>0</v>
          </cell>
          <cell r="H94">
            <v>0</v>
          </cell>
          <cell r="I94">
            <v>0</v>
          </cell>
          <cell r="J94">
            <v>0</v>
          </cell>
        </row>
        <row r="106">
          <cell r="E106">
            <v>0</v>
          </cell>
          <cell r="G106">
            <v>1890</v>
          </cell>
          <cell r="H106">
            <v>0</v>
          </cell>
          <cell r="I106">
            <v>0</v>
          </cell>
          <cell r="J106">
            <v>309</v>
          </cell>
        </row>
        <row r="110">
          <cell r="E110">
            <v>0</v>
          </cell>
          <cell r="G110">
            <v>102</v>
          </cell>
          <cell r="H110">
            <v>0</v>
          </cell>
          <cell r="I110">
            <v>0</v>
          </cell>
          <cell r="J110">
            <v>-411</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139059</v>
          </cell>
          <cell r="H187">
            <v>0</v>
          </cell>
          <cell r="I187">
            <v>0</v>
          </cell>
          <cell r="J187">
            <v>17621</v>
          </cell>
        </row>
        <row r="190">
          <cell r="E190">
            <v>0</v>
          </cell>
          <cell r="G190">
            <v>8898</v>
          </cell>
          <cell r="H190">
            <v>0</v>
          </cell>
          <cell r="I190">
            <v>0</v>
          </cell>
          <cell r="J190">
            <v>488</v>
          </cell>
        </row>
        <row r="196">
          <cell r="E196">
            <v>0</v>
          </cell>
          <cell r="G196">
            <v>0</v>
          </cell>
          <cell r="H196">
            <v>0</v>
          </cell>
          <cell r="I196">
            <v>0</v>
          </cell>
          <cell r="J196">
            <v>50085</v>
          </cell>
        </row>
        <row r="204">
          <cell r="E204">
            <v>0</v>
          </cell>
          <cell r="G204">
            <v>0</v>
          </cell>
          <cell r="H204">
            <v>0</v>
          </cell>
          <cell r="I204">
            <v>0</v>
          </cell>
          <cell r="J204">
            <v>0</v>
          </cell>
        </row>
        <row r="205">
          <cell r="E205">
            <v>0</v>
          </cell>
          <cell r="G205">
            <v>15721</v>
          </cell>
          <cell r="H205">
            <v>0</v>
          </cell>
          <cell r="I205">
            <v>255</v>
          </cell>
          <cell r="J205">
            <v>0</v>
          </cell>
        </row>
        <row r="223">
          <cell r="E223">
            <v>0</v>
          </cell>
          <cell r="G223">
            <v>1809</v>
          </cell>
          <cell r="H223">
            <v>0</v>
          </cell>
          <cell r="I223">
            <v>60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-29315</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166306</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68194</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-5589</v>
          </cell>
          <cell r="H527">
            <v>0</v>
          </cell>
          <cell r="I527">
            <v>0</v>
          </cell>
          <cell r="J527">
            <v>102</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-185</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-500</v>
          </cell>
          <cell r="H594">
            <v>0</v>
          </cell>
          <cell r="I594">
            <v>500</v>
          </cell>
          <cell r="J594">
            <v>0</v>
          </cell>
        </row>
        <row r="597">
          <cell r="E597">
            <v>0</v>
          </cell>
          <cell r="G597">
            <v>0</v>
          </cell>
          <cell r="H597">
            <v>0</v>
          </cell>
          <cell r="I597">
            <v>0</v>
          </cell>
          <cell r="J597">
            <v>0</v>
          </cell>
        </row>
        <row r="608">
          <cell r="B608" t="str">
            <v>31.03.2026 г.</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refreshError="1"/>
      <sheetData sheetId="1" refreshError="1"/>
      <sheetData sheetId="2">
        <row r="9">
          <cell r="B9" t="str">
            <v>РИОСВ - ПЛОВДИВ</v>
          </cell>
          <cell r="F9">
            <v>46142</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0</v>
          </cell>
          <cell r="G90">
            <v>40835</v>
          </cell>
          <cell r="H90">
            <v>0</v>
          </cell>
          <cell r="I90">
            <v>0</v>
          </cell>
          <cell r="J90">
            <v>0</v>
          </cell>
        </row>
        <row r="94">
          <cell r="E94">
            <v>0</v>
          </cell>
          <cell r="G94">
            <v>0</v>
          </cell>
          <cell r="H94">
            <v>0</v>
          </cell>
          <cell r="I94">
            <v>0</v>
          </cell>
          <cell r="J94">
            <v>0</v>
          </cell>
        </row>
        <row r="106">
          <cell r="E106">
            <v>0</v>
          </cell>
          <cell r="G106">
            <v>2470</v>
          </cell>
          <cell r="H106">
            <v>0</v>
          </cell>
          <cell r="I106">
            <v>0</v>
          </cell>
          <cell r="J106">
            <v>412</v>
          </cell>
        </row>
        <row r="110">
          <cell r="E110">
            <v>0</v>
          </cell>
          <cell r="G110">
            <v>103</v>
          </cell>
          <cell r="H110">
            <v>0</v>
          </cell>
          <cell r="I110">
            <v>0</v>
          </cell>
          <cell r="J110">
            <v>-514</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199792</v>
          </cell>
          <cell r="H187">
            <v>0</v>
          </cell>
          <cell r="I187">
            <v>0</v>
          </cell>
          <cell r="J187">
            <v>25199</v>
          </cell>
        </row>
        <row r="190">
          <cell r="E190">
            <v>0</v>
          </cell>
          <cell r="G190">
            <v>10475</v>
          </cell>
          <cell r="H190">
            <v>0</v>
          </cell>
          <cell r="I190">
            <v>0</v>
          </cell>
          <cell r="J190">
            <v>695</v>
          </cell>
        </row>
        <row r="196">
          <cell r="E196">
            <v>0</v>
          </cell>
          <cell r="G196">
            <v>0</v>
          </cell>
          <cell r="H196">
            <v>0</v>
          </cell>
          <cell r="I196">
            <v>0</v>
          </cell>
          <cell r="J196">
            <v>71544</v>
          </cell>
        </row>
        <row r="204">
          <cell r="E204">
            <v>0</v>
          </cell>
          <cell r="G204">
            <v>0</v>
          </cell>
          <cell r="H204">
            <v>0</v>
          </cell>
          <cell r="I204">
            <v>0</v>
          </cell>
          <cell r="J204">
            <v>0</v>
          </cell>
        </row>
        <row r="205">
          <cell r="E205">
            <v>0</v>
          </cell>
          <cell r="G205">
            <v>21270</v>
          </cell>
          <cell r="H205">
            <v>0</v>
          </cell>
          <cell r="I205">
            <v>467</v>
          </cell>
          <cell r="J205">
            <v>0</v>
          </cell>
        </row>
        <row r="223">
          <cell r="E223">
            <v>0</v>
          </cell>
          <cell r="G223">
            <v>1809</v>
          </cell>
          <cell r="H223">
            <v>0</v>
          </cell>
          <cell r="I223">
            <v>60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-33534</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234145</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97438</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-9873</v>
          </cell>
          <cell r="H527">
            <v>0</v>
          </cell>
          <cell r="I527">
            <v>0</v>
          </cell>
          <cell r="J527">
            <v>102</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-273</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-800</v>
          </cell>
          <cell r="H594">
            <v>0</v>
          </cell>
          <cell r="I594">
            <v>800</v>
          </cell>
          <cell r="J594">
            <v>0</v>
          </cell>
        </row>
        <row r="597">
          <cell r="E597">
            <v>0</v>
          </cell>
          <cell r="G597">
            <v>0</v>
          </cell>
          <cell r="H597">
            <v>0</v>
          </cell>
          <cell r="I597">
            <v>0</v>
          </cell>
          <cell r="J597">
            <v>0</v>
          </cell>
        </row>
        <row r="608">
          <cell r="B608" t="str">
            <v>30.04.2026 г.</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РИОСВ - ПЛОВДИВ</v>
          </cell>
          <cell r="F9">
            <v>46173</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0</v>
          </cell>
          <cell r="G90">
            <v>47986</v>
          </cell>
          <cell r="H90">
            <v>0</v>
          </cell>
          <cell r="I90">
            <v>0</v>
          </cell>
          <cell r="J90">
            <v>0</v>
          </cell>
        </row>
        <row r="94">
          <cell r="E94">
            <v>0</v>
          </cell>
          <cell r="G94">
            <v>0</v>
          </cell>
          <cell r="H94">
            <v>0</v>
          </cell>
          <cell r="I94">
            <v>0</v>
          </cell>
          <cell r="J94">
            <v>0</v>
          </cell>
        </row>
        <row r="106">
          <cell r="E106">
            <v>0</v>
          </cell>
          <cell r="G106">
            <v>3127</v>
          </cell>
          <cell r="H106">
            <v>0</v>
          </cell>
          <cell r="I106">
            <v>0</v>
          </cell>
          <cell r="J106">
            <v>514</v>
          </cell>
        </row>
        <row r="110">
          <cell r="E110">
            <v>0</v>
          </cell>
          <cell r="G110">
            <v>173</v>
          </cell>
          <cell r="H110">
            <v>0</v>
          </cell>
          <cell r="I110">
            <v>0</v>
          </cell>
          <cell r="J110">
            <v>-617</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242636</v>
          </cell>
          <cell r="H187">
            <v>0</v>
          </cell>
          <cell r="I187">
            <v>0</v>
          </cell>
          <cell r="J187">
            <v>30614</v>
          </cell>
        </row>
        <row r="190">
          <cell r="E190">
            <v>0</v>
          </cell>
          <cell r="G190">
            <v>11287</v>
          </cell>
          <cell r="H190">
            <v>0</v>
          </cell>
          <cell r="I190">
            <v>0</v>
          </cell>
          <cell r="J190">
            <v>862</v>
          </cell>
        </row>
        <row r="196">
          <cell r="E196">
            <v>0</v>
          </cell>
          <cell r="G196">
            <v>0</v>
          </cell>
          <cell r="H196">
            <v>0</v>
          </cell>
          <cell r="I196">
            <v>0</v>
          </cell>
          <cell r="J196">
            <v>86722</v>
          </cell>
        </row>
        <row r="204">
          <cell r="E204">
            <v>0</v>
          </cell>
          <cell r="G204">
            <v>0</v>
          </cell>
          <cell r="H204">
            <v>0</v>
          </cell>
          <cell r="I204">
            <v>0</v>
          </cell>
          <cell r="J204">
            <v>0</v>
          </cell>
        </row>
        <row r="205">
          <cell r="E205">
            <v>0</v>
          </cell>
          <cell r="G205">
            <v>26824</v>
          </cell>
          <cell r="H205">
            <v>0</v>
          </cell>
          <cell r="I205">
            <v>521</v>
          </cell>
          <cell r="J205">
            <v>0</v>
          </cell>
        </row>
        <row r="223">
          <cell r="E223">
            <v>0</v>
          </cell>
          <cell r="G223">
            <v>1809</v>
          </cell>
          <cell r="H223">
            <v>0</v>
          </cell>
          <cell r="I223">
            <v>60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-47094</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283356</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118198</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-4192</v>
          </cell>
          <cell r="H527">
            <v>0</v>
          </cell>
          <cell r="I527">
            <v>0</v>
          </cell>
          <cell r="J527">
            <v>103</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-219</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-800</v>
          </cell>
          <cell r="H594">
            <v>0</v>
          </cell>
          <cell r="I594">
            <v>800</v>
          </cell>
          <cell r="J594">
            <v>0</v>
          </cell>
        </row>
        <row r="597">
          <cell r="E597">
            <v>0</v>
          </cell>
          <cell r="G597">
            <v>0</v>
          </cell>
          <cell r="H597">
            <v>0</v>
          </cell>
          <cell r="I597">
            <v>0</v>
          </cell>
          <cell r="J597">
            <v>0</v>
          </cell>
        </row>
        <row r="608">
          <cell r="B608" t="str">
            <v>31.05.2026 г.</v>
          </cell>
        </row>
      </sheetData>
      <sheetData sheetId="3"/>
      <sheetData sheetId="4"/>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75" workbookViewId="0">
      <selection activeCell="J120" sqref="J120"/>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РИОСВ - ПЛОВДИВ</v>
      </c>
      <c r="C11" s="22"/>
      <c r="D11" s="22"/>
      <c r="E11" s="23" t="s">
        <v>0</v>
      </c>
      <c r="F11" s="24">
        <f>[1]OTCHET!F9</f>
        <v>46053</v>
      </c>
      <c r="G11" s="25" t="s">
        <v>1</v>
      </c>
      <c r="H11" s="26">
        <f>+[1]OTCHET!H9</f>
        <v>471013</v>
      </c>
      <c r="I11" s="449">
        <f>+[1]OTCHET!I9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+[1]OTCHET!B12</f>
        <v>Министерство на околната среда и водите</v>
      </c>
      <c r="C13" s="31"/>
      <c r="D13" s="31"/>
      <c r="E13" s="35" t="str">
        <f>+[1]OTCHET!E12</f>
        <v>код по ЕБК:</v>
      </c>
      <c r="F13" s="36" t="str">
        <f>+[1]OTCHET!F12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+[1]OTCHET!E15</f>
        <v>0</v>
      </c>
      <c r="F15" s="41" t="str">
        <f>[1]OTCHET!F15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9560</v>
      </c>
      <c r="G22" s="103">
        <f t="shared" si="0"/>
        <v>9560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9560</v>
      </c>
      <c r="G25" s="128">
        <f t="shared" ref="G25:M25" si="2">+G26+G30+G31+G32+G33</f>
        <v>9560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8928</v>
      </c>
      <c r="G30" s="163">
        <f>[1]OTCHET!G90+[1]OTCHET!G93+[1]OTCHET!G94</f>
        <v>8928</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734</v>
      </c>
      <c r="G31" s="169">
        <f>[1]OTCHET!G106</f>
        <v>632</v>
      </c>
      <c r="H31" s="170">
        <f>[1]OTCHET!H106</f>
        <v>0</v>
      </c>
      <c r="I31" s="170">
        <f>[1]OTCHET!I106</f>
        <v>0</v>
      </c>
      <c r="J31" s="171">
        <f>[1]OTCHET!J106</f>
        <v>102</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-102</v>
      </c>
      <c r="G32" s="169">
        <f>[1]OTCHET!G110+[1]OTCHET!G119+[1]OTCHET!G135+[1]OTCHET!G136</f>
        <v>0</v>
      </c>
      <c r="H32" s="170">
        <f>[1]OTCHET!H110+[1]OTCHET!H119+[1]OTCHET!H135+[1]OTCHET!H136</f>
        <v>0</v>
      </c>
      <c r="I32" s="170">
        <f>[1]OTCHET!I110+[1]OTCHET!I119+[1]OTCHET!I135+[1]OTCHET!I136</f>
        <v>0</v>
      </c>
      <c r="J32" s="171">
        <f>[1]OTCHET!J110+[1]OTCHET!J119+[1]OTCHET!J135+[1]OTCHET!J136</f>
        <v>-102</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85185</v>
      </c>
      <c r="G38" s="210">
        <f t="shared" si="3"/>
        <v>58753</v>
      </c>
      <c r="H38" s="211">
        <f t="shared" si="3"/>
        <v>0</v>
      </c>
      <c r="I38" s="211">
        <f t="shared" si="3"/>
        <v>14</v>
      </c>
      <c r="J38" s="212">
        <f t="shared" si="3"/>
        <v>26418</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82082</v>
      </c>
      <c r="G39" s="222">
        <f t="shared" si="4"/>
        <v>55664</v>
      </c>
      <c r="H39" s="223">
        <f t="shared" si="4"/>
        <v>0</v>
      </c>
      <c r="I39" s="223">
        <f t="shared" si="4"/>
        <v>0</v>
      </c>
      <c r="J39" s="224">
        <f t="shared" si="4"/>
        <v>26418</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61478</v>
      </c>
      <c r="G40" s="230">
        <f>[1]OTCHET!G187</f>
        <v>54603</v>
      </c>
      <c r="H40" s="231">
        <f>[1]OTCHET!H187</f>
        <v>0</v>
      </c>
      <c r="I40" s="231">
        <f>[1]OTCHET!I187</f>
        <v>0</v>
      </c>
      <c r="J40" s="232">
        <f>[1]OTCHET!J187</f>
        <v>6875</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1242</v>
      </c>
      <c r="G41" s="238">
        <f>[1]OTCHET!G190</f>
        <v>1061</v>
      </c>
      <c r="H41" s="239">
        <f>[1]OTCHET!H190</f>
        <v>0</v>
      </c>
      <c r="I41" s="239">
        <f>[1]OTCHET!I190</f>
        <v>0</v>
      </c>
      <c r="J41" s="240">
        <f>[1]OTCHET!J190</f>
        <v>181</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19362</v>
      </c>
      <c r="G42" s="245">
        <f>+[1]OTCHET!G196+[1]OTCHET!G204</f>
        <v>0</v>
      </c>
      <c r="H42" s="246">
        <f>+[1]OTCHET!H196+[1]OTCHET!H204</f>
        <v>0</v>
      </c>
      <c r="I42" s="246">
        <f>+[1]OTCHET!I196+[1]OTCHET!I204</f>
        <v>0</v>
      </c>
      <c r="J42" s="247">
        <f>+[1]OTCHET!J196+[1]OTCHET!J204</f>
        <v>19362</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3103</v>
      </c>
      <c r="G43" s="251">
        <f>+[1]OTCHET!G205+[1]OTCHET!G223+[1]OTCHET!G274</f>
        <v>3089</v>
      </c>
      <c r="H43" s="252">
        <f>+[1]OTCHET!H205+[1]OTCHET!H223+[1]OTCHET!H274</f>
        <v>0</v>
      </c>
      <c r="I43" s="252">
        <f>+[1]OTCHET!I205+[1]OTCHET!I223+[1]OTCHET!I274</f>
        <v>14</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80782</v>
      </c>
      <c r="G56" s="294">
        <f t="shared" si="5"/>
        <v>54364</v>
      </c>
      <c r="H56" s="295">
        <f t="shared" si="5"/>
        <v>0</v>
      </c>
      <c r="I56" s="296">
        <f t="shared" si="5"/>
        <v>0</v>
      </c>
      <c r="J56" s="297">
        <f t="shared" si="5"/>
        <v>26418</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54364</v>
      </c>
      <c r="G58" s="305">
        <f>+[1]OTCHET!G386+[1]OTCHET!G394+[1]OTCHET!G399+[1]OTCHET!G402+[1]OTCHET!G405+[1]OTCHET!G408+[1]OTCHET!G409+[1]OTCHET!G412+[1]OTCHET!G425+[1]OTCHET!G426+[1]OTCHET!G427+[1]OTCHET!G428+[1]OTCHET!G429</f>
        <v>54364</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26418</v>
      </c>
      <c r="G62" s="200">
        <f>[1]OTCHET!G415</f>
        <v>0</v>
      </c>
      <c r="H62" s="201">
        <f>[1]OTCHET!H415</f>
        <v>0</v>
      </c>
      <c r="I62" s="201">
        <f>[1]OTCHET!I415</f>
        <v>0</v>
      </c>
      <c r="J62" s="202">
        <f>[1]OTCHET!J415</f>
        <v>26418</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5157</v>
      </c>
      <c r="G64" s="337">
        <f t="shared" si="6"/>
        <v>5171</v>
      </c>
      <c r="H64" s="338">
        <f t="shared" si="6"/>
        <v>0</v>
      </c>
      <c r="I64" s="338">
        <f t="shared" si="6"/>
        <v>-14</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-5157</v>
      </c>
      <c r="G66" s="349">
        <f t="shared" ref="G66:L66" si="8">SUM(+G68+G76+G77+G84+G85+G86+G89+G90+G91+G92+G93+G94+G95)</f>
        <v>-5171</v>
      </c>
      <c r="H66" s="350">
        <f>SUM(+H68+H76+H77+H84+H85+H86+H89+H90+H91+H92+H93+H94+H95)</f>
        <v>0</v>
      </c>
      <c r="I66" s="350">
        <f>SUM(+I68+I76+I77+I84+I85+I86+I89+I90+I91+I92+I93+I94+I95)</f>
        <v>14</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-4871</v>
      </c>
      <c r="G86" s="310">
        <f t="shared" ref="G86:M86" si="11">+G87+G88</f>
        <v>-4871</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-4871</v>
      </c>
      <c r="G88" s="383">
        <f>+[1]OTCHET!G524+[1]OTCHET!G527+[1]OTCHET!G547</f>
        <v>-4871</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0</v>
      </c>
      <c r="G89" s="300">
        <f>[1]OTCHET!G534</f>
        <v>0</v>
      </c>
      <c r="H89" s="301">
        <f>[1]OTCHET!H534</f>
        <v>0</v>
      </c>
      <c r="I89" s="301">
        <f>[1]OTCHET!I534</f>
        <v>0</v>
      </c>
      <c r="J89" s="302">
        <f>[1]OTCHET!J534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-286</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-286</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-300</v>
      </c>
      <c r="H95" s="122">
        <f>[1]OTCHET!H594</f>
        <v>0</v>
      </c>
      <c r="I95" s="122">
        <f>[1]OTCHET!I594</f>
        <v>300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+[1]OTCHET!E597</f>
        <v>0</v>
      </c>
      <c r="F96" s="397">
        <f t="shared" si="12"/>
        <v>0</v>
      </c>
      <c r="G96" s="398">
        <f>+[1]OTCHET!G597</f>
        <v>0</v>
      </c>
      <c r="H96" s="399">
        <f>+[1]OTCHET!H597</f>
        <v>0</v>
      </c>
      <c r="I96" s="399">
        <f>+[1]OTCHET!I597</f>
        <v>0</v>
      </c>
      <c r="J96" s="400">
        <f>+[1]OTCHET!J597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+[1]OTCHET!H608</f>
        <v>0</v>
      </c>
      <c r="C107" s="422"/>
      <c r="D107" s="422"/>
      <c r="E107" s="427"/>
      <c r="F107" s="19"/>
      <c r="G107" s="428">
        <f>+[1]OTCHET!E608</f>
        <v>0</v>
      </c>
      <c r="H107" s="428">
        <f>+[1]OTCHET!F608</f>
        <v>0</v>
      </c>
      <c r="I107" s="429"/>
      <c r="J107" s="430" t="str">
        <f>+[1]OTCHET!B608</f>
        <v>31.01.2026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104" priority="21" stopIfTrue="1" operator="notEqual">
      <formula>0</formula>
    </cfRule>
  </conditionalFormatting>
  <conditionalFormatting sqref="E105:J105">
    <cfRule type="cellIs" dxfId="103" priority="20" stopIfTrue="1" operator="notEqual">
      <formula>0</formula>
    </cfRule>
  </conditionalFormatting>
  <conditionalFormatting sqref="G107:H107 B107">
    <cfRule type="cellIs" dxfId="102" priority="19" stopIfTrue="1" operator="equal">
      <formula>0</formula>
    </cfRule>
  </conditionalFormatting>
  <conditionalFormatting sqref="I114 E110">
    <cfRule type="cellIs" dxfId="101" priority="18" stopIfTrue="1" operator="equal">
      <formula>0</formula>
    </cfRule>
  </conditionalFormatting>
  <conditionalFormatting sqref="J107">
    <cfRule type="cellIs" dxfId="100" priority="17" stopIfTrue="1" operator="equal">
      <formula>0</formula>
    </cfRule>
  </conditionalFormatting>
  <conditionalFormatting sqref="E114:F114">
    <cfRule type="cellIs" dxfId="99" priority="16" stopIfTrue="1" operator="equal">
      <formula>0</formula>
    </cfRule>
  </conditionalFormatting>
  <conditionalFormatting sqref="F15">
    <cfRule type="cellIs" dxfId="98" priority="11" stopIfTrue="1" operator="equal">
      <formula>"Чужди средства"</formula>
    </cfRule>
    <cfRule type="cellIs" dxfId="97" priority="12" stopIfTrue="1" operator="equal">
      <formula>"СЕС - ДМП"</formula>
    </cfRule>
    <cfRule type="cellIs" dxfId="96" priority="13" stopIfTrue="1" operator="equal">
      <formula>"СЕС - РА"</formula>
    </cfRule>
    <cfRule type="cellIs" dxfId="95" priority="14" stopIfTrue="1" operator="equal">
      <formula>"СЕС - ДЕС"</formula>
    </cfRule>
    <cfRule type="cellIs" dxfId="94" priority="15" stopIfTrue="1" operator="equal">
      <formula>"СЕС - КСФ"</formula>
    </cfRule>
  </conditionalFormatting>
  <conditionalFormatting sqref="B105">
    <cfRule type="cellIs" dxfId="93" priority="10" stopIfTrue="1" operator="notEqual">
      <formula>0</formula>
    </cfRule>
  </conditionalFormatting>
  <conditionalFormatting sqref="I11:J11">
    <cfRule type="cellIs" dxfId="92" priority="6" stopIfTrue="1" operator="between">
      <formula>1000000000000</formula>
      <formula>9999999999999990</formula>
    </cfRule>
    <cfRule type="cellIs" dxfId="91" priority="7" stopIfTrue="1" operator="between">
      <formula>10000000000</formula>
      <formula>999999999999</formula>
    </cfRule>
    <cfRule type="cellIs" dxfId="90" priority="8" stopIfTrue="1" operator="between">
      <formula>1000000</formula>
      <formula>99999999</formula>
    </cfRule>
    <cfRule type="cellIs" dxfId="89" priority="9" stopIfTrue="1" operator="between">
      <formula>100</formula>
      <formula>9999</formula>
    </cfRule>
  </conditionalFormatting>
  <conditionalFormatting sqref="E15">
    <cfRule type="cellIs" dxfId="88" priority="1" stopIfTrue="1" operator="equal">
      <formula>"Чужди средства"</formula>
    </cfRule>
    <cfRule type="cellIs" dxfId="87" priority="2" stopIfTrue="1" operator="equal">
      <formula>"СЕС - ДМП"</formula>
    </cfRule>
    <cfRule type="cellIs" dxfId="86" priority="3" stopIfTrue="1" operator="equal">
      <formula>"СЕС - РА"</formula>
    </cfRule>
    <cfRule type="cellIs" dxfId="85" priority="4" stopIfTrue="1" operator="equal">
      <formula>"СЕС - ДЕС"</formula>
    </cfRule>
    <cfRule type="cellIs" dxfId="84"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75"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+[2]OTCHET!B9</f>
        <v>РИОСВ - ПЛОВДИВ</v>
      </c>
      <c r="C11" s="22"/>
      <c r="D11" s="22"/>
      <c r="E11" s="23" t="s">
        <v>0</v>
      </c>
      <c r="F11" s="24">
        <f>[2]OTCHET!F9</f>
        <v>46081</v>
      </c>
      <c r="G11" s="25" t="s">
        <v>1</v>
      </c>
      <c r="H11" s="26">
        <f>+[2]OTCHET!H9</f>
        <v>471013</v>
      </c>
      <c r="I11" s="449">
        <f>+[2]OTCHET!I9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+[2]OTCHET!B12</f>
        <v>Министерство на околната среда и водите</v>
      </c>
      <c r="C13" s="31"/>
      <c r="D13" s="31"/>
      <c r="E13" s="35" t="str">
        <f>+[2]OTCHET!E12</f>
        <v>код по ЕБК:</v>
      </c>
      <c r="F13" s="36" t="str">
        <f>+[2]OTCHET!F12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+[2]OTCHET!E15</f>
        <v>0</v>
      </c>
      <c r="F15" s="41" t="str">
        <f>[2]OTCHET!F15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20873</v>
      </c>
      <c r="G22" s="103">
        <f t="shared" si="0"/>
        <v>20975</v>
      </c>
      <c r="H22" s="104">
        <f t="shared" si="0"/>
        <v>0</v>
      </c>
      <c r="I22" s="104">
        <f t="shared" si="0"/>
        <v>0</v>
      </c>
      <c r="J22" s="105">
        <f t="shared" si="0"/>
        <v>-102</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[2]OTCHET!E22+[2]OTCHET!E28+[2]OTCHET!E33+[2]OTCHET!E39+[2]OTCHET!E47+[2]OTCHET!E52+[2]OTCHET!E58+[2]OTCHET!E61+[2]OTCHET!E64+[2]OTCHET!E65+[2]OTCHET!E72+[2]OTCHET!E73</f>
        <v>0</v>
      </c>
      <c r="F23" s="111">
        <f t="shared" ref="F23:F88" si="1">+G23+H23+I23+J23</f>
        <v>0</v>
      </c>
      <c r="G23" s="112">
        <f>[2]OTCHET!G22+[2]OTCHET!G28+[2]OTCHET!G33+[2]OTCHET!G39+[2]OTCHET!G47+[2]OTCHET!G52+[2]OTCHET!G58+[2]OTCHET!G61+[2]OTCHET!G64+[2]OTCHET!G65+[2]OTCHET!G72+[2]OTCHET!G73</f>
        <v>0</v>
      </c>
      <c r="H23" s="113">
        <f>[2]OTCHET!H22+[2]OTCHET!H28+[2]OTCHET!H33+[2]OTCHET!H39+[2]OTCHET!H47+[2]OTCHET!H52+[2]OTCHET!H58+[2]OTCHET!H61+[2]OTCHET!H64+[2]OTCHET!H65+[2]OTCHET!H72+[2]OTCHET!H73</f>
        <v>0</v>
      </c>
      <c r="I23" s="113">
        <f>[2]OTCHET!I22+[2]OTCHET!I28+[2]OTCHET!I33+[2]OTCHET!I39+[2]OTCHET!I47+[2]OTCHET!I52+[2]OTCHET!I58+[2]OTCHET!I61+[2]OTCHET!I64+[2]OTCHET!I65+[2]OTCHET!I72+[2]OTCHET!I73</f>
        <v>0</v>
      </c>
      <c r="J23" s="114">
        <f>[2]OTCHET!J22+[2]OTCHET!J28+[2]OTCHET!J33+[2]OTCHET!J39+[2]OTCHET!J47+[2]OTCHET!J52+[2]OTCHET!J58+[2]OTCHET!J61+[2]OTCHET!J64+[2]OTCHET!J65+[2]OTCHET!J72+[2]OTCHET!J73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20873</v>
      </c>
      <c r="G25" s="128">
        <f t="shared" ref="G25:M25" si="2">+G26+G30+G31+G32+G33</f>
        <v>20975</v>
      </c>
      <c r="H25" s="129">
        <f>+H26+H30+H31+H32+H33</f>
        <v>0</v>
      </c>
      <c r="I25" s="129">
        <f>+I26+I30+I31+I32+I33</f>
        <v>0</v>
      </c>
      <c r="J25" s="130">
        <f>+J26+J30+J31+J32+J33</f>
        <v>-102</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[2]OTCHET!E74</f>
        <v>0</v>
      </c>
      <c r="F26" s="133">
        <f t="shared" si="1"/>
        <v>0</v>
      </c>
      <c r="G26" s="134">
        <f>[2]OTCHET!G74</f>
        <v>0</v>
      </c>
      <c r="H26" s="135">
        <f>[2]OTCHET!H74</f>
        <v>0</v>
      </c>
      <c r="I26" s="135">
        <f>[2]OTCHET!I74</f>
        <v>0</v>
      </c>
      <c r="J26" s="136">
        <f>[2]OTCHET!J74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[2]OTCHET!E75</f>
        <v>0</v>
      </c>
      <c r="F27" s="140">
        <f t="shared" si="1"/>
        <v>0</v>
      </c>
      <c r="G27" s="141">
        <f>[2]OTCHET!G75</f>
        <v>0</v>
      </c>
      <c r="H27" s="142">
        <f>[2]OTCHET!H75</f>
        <v>0</v>
      </c>
      <c r="I27" s="142">
        <f>[2]OTCHET!I75</f>
        <v>0</v>
      </c>
      <c r="J27" s="143">
        <f>[2]OTCHET!J75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[2]OTCHET!E77</f>
        <v>0</v>
      </c>
      <c r="F28" s="148">
        <f t="shared" si="1"/>
        <v>0</v>
      </c>
      <c r="G28" s="149">
        <f>[2]OTCHET!G77</f>
        <v>0</v>
      </c>
      <c r="H28" s="150">
        <f>[2]OTCHET!H77</f>
        <v>0</v>
      </c>
      <c r="I28" s="150">
        <f>[2]OTCHET!I77</f>
        <v>0</v>
      </c>
      <c r="J28" s="151">
        <f>[2]OTCHET!J77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+[2]OTCHET!E78+[2]OTCHET!E79</f>
        <v>0</v>
      </c>
      <c r="F29" s="156">
        <f t="shared" si="1"/>
        <v>0</v>
      </c>
      <c r="G29" s="157">
        <f>+[2]OTCHET!G78+[2]OTCHET!G79</f>
        <v>0</v>
      </c>
      <c r="H29" s="158">
        <f>+[2]OTCHET!H78+[2]OTCHET!H79</f>
        <v>0</v>
      </c>
      <c r="I29" s="158">
        <f>+[2]OTCHET!I78+[2]OTCHET!I79</f>
        <v>0</v>
      </c>
      <c r="J29" s="159">
        <f>+[2]OTCHET!J78+[2]OTCHET!J79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[2]OTCHET!E90+[2]OTCHET!E93+[2]OTCHET!E94</f>
        <v>0</v>
      </c>
      <c r="F30" s="162">
        <f t="shared" si="1"/>
        <v>19706</v>
      </c>
      <c r="G30" s="163">
        <f>[2]OTCHET!G90+[2]OTCHET!G93+[2]OTCHET!G94</f>
        <v>19706</v>
      </c>
      <c r="H30" s="164">
        <f>[2]OTCHET!H90+[2]OTCHET!H93+[2]OTCHET!H94</f>
        <v>0</v>
      </c>
      <c r="I30" s="164">
        <f>[2]OTCHET!I90+[2]OTCHET!I93+[2]OTCHET!I94</f>
        <v>0</v>
      </c>
      <c r="J30" s="165">
        <f>[2]OTCHET!J90+[2]OTCHET!J93+[2]OTCHET!J94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[2]OTCHET!E106</f>
        <v>0</v>
      </c>
      <c r="F31" s="168">
        <f t="shared" si="1"/>
        <v>1476</v>
      </c>
      <c r="G31" s="169">
        <f>[2]OTCHET!G106</f>
        <v>1269</v>
      </c>
      <c r="H31" s="170">
        <f>[2]OTCHET!H106</f>
        <v>0</v>
      </c>
      <c r="I31" s="170">
        <f>[2]OTCHET!I106</f>
        <v>0</v>
      </c>
      <c r="J31" s="171">
        <f>[2]OTCHET!J106</f>
        <v>207</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[2]OTCHET!E110+[2]OTCHET!E119+[2]OTCHET!E135+[2]OTCHET!E136</f>
        <v>0</v>
      </c>
      <c r="F32" s="168">
        <f t="shared" si="1"/>
        <v>-309</v>
      </c>
      <c r="G32" s="169">
        <f>[2]OTCHET!G110+[2]OTCHET!G119+[2]OTCHET!G135+[2]OTCHET!G136</f>
        <v>0</v>
      </c>
      <c r="H32" s="170">
        <f>[2]OTCHET!H110+[2]OTCHET!H119+[2]OTCHET!H135+[2]OTCHET!H136</f>
        <v>0</v>
      </c>
      <c r="I32" s="170">
        <f>[2]OTCHET!I110+[2]OTCHET!I119+[2]OTCHET!I135+[2]OTCHET!I136</f>
        <v>0</v>
      </c>
      <c r="J32" s="171">
        <f>[2]OTCHET!J110+[2]OTCHET!J119+[2]OTCHET!J135+[2]OTCHET!J136</f>
        <v>-309</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[2]OTCHET!E123</f>
        <v>0</v>
      </c>
      <c r="F33" s="120">
        <f t="shared" si="1"/>
        <v>0</v>
      </c>
      <c r="G33" s="121">
        <f>[2]OTCHET!G123</f>
        <v>0</v>
      </c>
      <c r="H33" s="122">
        <f>[2]OTCHET!H123</f>
        <v>0</v>
      </c>
      <c r="I33" s="122">
        <f>[2]OTCHET!I123</f>
        <v>0</v>
      </c>
      <c r="J33" s="123">
        <f>[2]OTCHET!J123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+[2]OTCHET!E137</f>
        <v>0</v>
      </c>
      <c r="F36" s="191">
        <f t="shared" si="1"/>
        <v>0</v>
      </c>
      <c r="G36" s="192">
        <f>+[2]OTCHET!G137</f>
        <v>0</v>
      </c>
      <c r="H36" s="193">
        <f>+[2]OTCHET!H137</f>
        <v>0</v>
      </c>
      <c r="I36" s="193">
        <f>+[2]OTCHET!I137</f>
        <v>0</v>
      </c>
      <c r="J36" s="194">
        <f>+[2]OTCHET!J137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[2]OTCHET!E140+[2]OTCHET!E149+[2]OTCHET!E158</f>
        <v>0</v>
      </c>
      <c r="F37" s="199">
        <f t="shared" si="1"/>
        <v>0</v>
      </c>
      <c r="G37" s="200">
        <f>[2]OTCHET!G140+[2]OTCHET!G149+[2]OTCHET!G158</f>
        <v>0</v>
      </c>
      <c r="H37" s="201">
        <f>[2]OTCHET!H140+[2]OTCHET!H149+[2]OTCHET!H158</f>
        <v>0</v>
      </c>
      <c r="I37" s="201">
        <f>[2]OTCHET!I140+[2]OTCHET!I149+[2]OTCHET!I158</f>
        <v>0</v>
      </c>
      <c r="J37" s="202">
        <f>[2]OTCHET!J140+[2]OTCHET!J149+[2]OTCHET!J158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163271</v>
      </c>
      <c r="G38" s="210">
        <f t="shared" si="3"/>
        <v>115460</v>
      </c>
      <c r="H38" s="211">
        <f t="shared" si="3"/>
        <v>0</v>
      </c>
      <c r="I38" s="211">
        <f t="shared" si="3"/>
        <v>167</v>
      </c>
      <c r="J38" s="212">
        <f t="shared" si="3"/>
        <v>47644</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152820</v>
      </c>
      <c r="G39" s="222">
        <f t="shared" si="4"/>
        <v>105176</v>
      </c>
      <c r="H39" s="223">
        <f t="shared" si="4"/>
        <v>0</v>
      </c>
      <c r="I39" s="223">
        <f t="shared" si="4"/>
        <v>0</v>
      </c>
      <c r="J39" s="224">
        <f t="shared" si="4"/>
        <v>47644</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[2]OTCHET!E187</f>
        <v>0</v>
      </c>
      <c r="F40" s="229">
        <f t="shared" si="1"/>
        <v>109535</v>
      </c>
      <c r="G40" s="230">
        <f>[2]OTCHET!G187</f>
        <v>97216</v>
      </c>
      <c r="H40" s="231">
        <f>[2]OTCHET!H187</f>
        <v>0</v>
      </c>
      <c r="I40" s="231">
        <f>[2]OTCHET!I187</f>
        <v>0</v>
      </c>
      <c r="J40" s="232">
        <f>[2]OTCHET!J187</f>
        <v>12319</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[2]OTCHET!E190</f>
        <v>0</v>
      </c>
      <c r="F41" s="237">
        <f t="shared" si="1"/>
        <v>8281</v>
      </c>
      <c r="G41" s="238">
        <f>[2]OTCHET!G190</f>
        <v>7960</v>
      </c>
      <c r="H41" s="239">
        <f>[2]OTCHET!H190</f>
        <v>0</v>
      </c>
      <c r="I41" s="239">
        <f>[2]OTCHET!I190</f>
        <v>0</v>
      </c>
      <c r="J41" s="240">
        <f>[2]OTCHET!J190</f>
        <v>321</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+[2]OTCHET!E196+[2]OTCHET!E204</f>
        <v>0</v>
      </c>
      <c r="F42" s="244">
        <f t="shared" si="1"/>
        <v>35004</v>
      </c>
      <c r="G42" s="245">
        <f>+[2]OTCHET!G196+[2]OTCHET!G204</f>
        <v>0</v>
      </c>
      <c r="H42" s="246">
        <f>+[2]OTCHET!H196+[2]OTCHET!H204</f>
        <v>0</v>
      </c>
      <c r="I42" s="246">
        <f>+[2]OTCHET!I196+[2]OTCHET!I204</f>
        <v>0</v>
      </c>
      <c r="J42" s="247">
        <f>+[2]OTCHET!J196+[2]OTCHET!J204</f>
        <v>35004</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+[2]OTCHET!E205+[2]OTCHET!E223+[2]OTCHET!E274</f>
        <v>0</v>
      </c>
      <c r="F43" s="250">
        <f t="shared" si="1"/>
        <v>10451</v>
      </c>
      <c r="G43" s="251">
        <f>+[2]OTCHET!G205+[2]OTCHET!G223+[2]OTCHET!G274</f>
        <v>10284</v>
      </c>
      <c r="H43" s="252">
        <f>+[2]OTCHET!H205+[2]OTCHET!H223+[2]OTCHET!H274</f>
        <v>0</v>
      </c>
      <c r="I43" s="252">
        <f>+[2]OTCHET!I205+[2]OTCHET!I223+[2]OTCHET!I274</f>
        <v>167</v>
      </c>
      <c r="J43" s="253">
        <f>+[2]OTCHET!J205+[2]OTCHET!J223+[2]OTCHET!J274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+[2]OTCHET!E227+[2]OTCHET!E233+[2]OTCHET!E236+[2]OTCHET!E237+[2]OTCHET!E238+[2]OTCHET!E239+[2]OTCHET!E243</f>
        <v>0</v>
      </c>
      <c r="F44" s="120">
        <f t="shared" si="1"/>
        <v>0</v>
      </c>
      <c r="G44" s="121">
        <f>+[2]OTCHET!G227+[2]OTCHET!G233+[2]OTCHET!G236+[2]OTCHET!G237+[2]OTCHET!G238+[2]OTCHET!G239+[2]OTCHET!G243</f>
        <v>0</v>
      </c>
      <c r="H44" s="122">
        <f>+[2]OTCHET!H227+[2]OTCHET!H233+[2]OTCHET!H236+[2]OTCHET!H237+[2]OTCHET!H238+[2]OTCHET!H239+[2]OTCHET!H243</f>
        <v>0</v>
      </c>
      <c r="I44" s="122">
        <f>+[2]OTCHET!I227+[2]OTCHET!I233+[2]OTCHET!I236+[2]OTCHET!I237+[2]OTCHET!I238+[2]OTCHET!I239+[2]OTCHET!I243</f>
        <v>0</v>
      </c>
      <c r="J44" s="123">
        <f>+[2]OTCHET!J227+[2]OTCHET!J233+[2]OTCHET!J236+[2]OTCHET!J237+[2]OTCHET!J238+[2]OTCHET!J239+[2]OTCHET!J243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+[2]OTCHET!E236+[2]OTCHET!E237+[2]OTCHET!E238+[2]OTCHET!E239+[2]OTCHET!E246+[2]OTCHET!E247+[2]OTCHET!E251</f>
        <v>0</v>
      </c>
      <c r="F45" s="256">
        <f t="shared" si="1"/>
        <v>0</v>
      </c>
      <c r="G45" s="257">
        <f>+[2]OTCHET!G236+[2]OTCHET!G237+[2]OTCHET!G238+[2]OTCHET!G239+[2]OTCHET!G246+[2]OTCHET!G247+[2]OTCHET!G251</f>
        <v>0</v>
      </c>
      <c r="H45" s="258">
        <f>+[2]OTCHET!H236+[2]OTCHET!H237+[2]OTCHET!H238+[2]OTCHET!H239+[2]OTCHET!H246+[2]OTCHET!H247+[2]OTCHET!H251</f>
        <v>0</v>
      </c>
      <c r="I45" s="259">
        <f>+[2]OTCHET!I236+[2]OTCHET!I237+[2]OTCHET!I238+[2]OTCHET!I239+[2]OTCHET!I246+[2]OTCHET!I247+[2]OTCHET!I251</f>
        <v>0</v>
      </c>
      <c r="J45" s="260">
        <f>+[2]OTCHET!J236+[2]OTCHET!J237+[2]OTCHET!J238+[2]OTCHET!J239+[2]OTCHET!J246+[2]OTCHET!J247+[2]OTCHET!J251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+[2]OTCHET!E258+[2]OTCHET!E259+[2]OTCHET!E260+[2]OTCHET!E261</f>
        <v>0</v>
      </c>
      <c r="F46" s="250">
        <f t="shared" si="1"/>
        <v>0</v>
      </c>
      <c r="G46" s="251">
        <f>+[2]OTCHET!G258+[2]OTCHET!G259+[2]OTCHET!G260+[2]OTCHET!G261</f>
        <v>0</v>
      </c>
      <c r="H46" s="252">
        <f>+[2]OTCHET!H258+[2]OTCHET!H259+[2]OTCHET!H260+[2]OTCHET!H261</f>
        <v>0</v>
      </c>
      <c r="I46" s="252">
        <f>+[2]OTCHET!I258+[2]OTCHET!I259+[2]OTCHET!I260+[2]OTCHET!I261</f>
        <v>0</v>
      </c>
      <c r="J46" s="253">
        <f>+[2]OTCHET!J258+[2]OTCHET!J259+[2]OTCHET!J260+[2]OTCHET!J261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+[2]OTCHET!E259</f>
        <v>0</v>
      </c>
      <c r="F47" s="256">
        <f t="shared" si="1"/>
        <v>0</v>
      </c>
      <c r="G47" s="257">
        <f>+[2]OTCHET!G259</f>
        <v>0</v>
      </c>
      <c r="H47" s="258">
        <f>+[2]OTCHET!H259</f>
        <v>0</v>
      </c>
      <c r="I47" s="259">
        <f>+[2]OTCHET!I259</f>
        <v>0</v>
      </c>
      <c r="J47" s="260">
        <f>+[2]OTCHET!J259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+[2]OTCHET!E268+[2]OTCHET!E272+[2]OTCHET!E273</f>
        <v>0</v>
      </c>
      <c r="F48" s="168">
        <f t="shared" si="1"/>
        <v>0</v>
      </c>
      <c r="G48" s="163">
        <f>+[2]OTCHET!G268+[2]OTCHET!G272+[2]OTCHET!G273</f>
        <v>0</v>
      </c>
      <c r="H48" s="164">
        <f>+[2]OTCHET!H268+[2]OTCHET!H272+[2]OTCHET!H273</f>
        <v>0</v>
      </c>
      <c r="I48" s="164">
        <f>+[2]OTCHET!I268+[2]OTCHET!I272+[2]OTCHET!I273</f>
        <v>0</v>
      </c>
      <c r="J48" s="165">
        <f>+[2]OTCHET!J268+[2]OTCHET!J272+[2]OTCHET!J273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[2]OTCHET!E278+[2]OTCHET!E279+[2]OTCHET!E287+[2]OTCHET!E290</f>
        <v>0</v>
      </c>
      <c r="F49" s="168">
        <f t="shared" si="1"/>
        <v>0</v>
      </c>
      <c r="G49" s="169">
        <f>[2]OTCHET!G278+[2]OTCHET!G279+[2]OTCHET!G287+[2]OTCHET!G290</f>
        <v>0</v>
      </c>
      <c r="H49" s="170">
        <f>[2]OTCHET!H278+[2]OTCHET!H279+[2]OTCHET!H287+[2]OTCHET!H290</f>
        <v>0</v>
      </c>
      <c r="I49" s="170">
        <f>[2]OTCHET!I278+[2]OTCHET!I279+[2]OTCHET!I287+[2]OTCHET!I290</f>
        <v>0</v>
      </c>
      <c r="J49" s="171">
        <f>[2]OTCHET!J278+[2]OTCHET!J279+[2]OTCHET!J287+[2]OTCHET!J290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+[2]OTCHET!E291</f>
        <v>0</v>
      </c>
      <c r="F50" s="168">
        <f t="shared" si="1"/>
        <v>0</v>
      </c>
      <c r="G50" s="169">
        <f>+[2]OTCHET!G291</f>
        <v>0</v>
      </c>
      <c r="H50" s="170">
        <f>+[2]OTCHET!H291</f>
        <v>0</v>
      </c>
      <c r="I50" s="170">
        <f>+[2]OTCHET!I291</f>
        <v>0</v>
      </c>
      <c r="J50" s="171">
        <f>+[2]OTCHET!J291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+[2]OTCHET!E275</f>
        <v>0</v>
      </c>
      <c r="F51" s="120">
        <f>+G51+H51+I51+J51</f>
        <v>0</v>
      </c>
      <c r="G51" s="121">
        <f>+[2]OTCHET!G275</f>
        <v>0</v>
      </c>
      <c r="H51" s="122">
        <f>+[2]OTCHET!H275</f>
        <v>0</v>
      </c>
      <c r="I51" s="122">
        <f>+[2]OTCHET!I275</f>
        <v>0</v>
      </c>
      <c r="J51" s="123">
        <f>+[2]OTCHET!J275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+[2]OTCHET!E296</f>
        <v>0</v>
      </c>
      <c r="F52" s="120">
        <f t="shared" si="1"/>
        <v>0</v>
      </c>
      <c r="G52" s="121">
        <f>+[2]OTCHET!G296</f>
        <v>0</v>
      </c>
      <c r="H52" s="122">
        <f>+[2]OTCHET!H296</f>
        <v>0</v>
      </c>
      <c r="I52" s="122">
        <f>+[2]OTCHET!I296</f>
        <v>0</v>
      </c>
      <c r="J52" s="123">
        <f>+[2]OTCHET!J296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[2]OTCHET!E297</f>
        <v>0</v>
      </c>
      <c r="F53" s="267">
        <f t="shared" si="1"/>
        <v>0</v>
      </c>
      <c r="G53" s="268">
        <f>[2]OTCHET!G297</f>
        <v>0</v>
      </c>
      <c r="H53" s="269">
        <f>[2]OTCHET!H297</f>
        <v>0</v>
      </c>
      <c r="I53" s="269">
        <f>[2]OTCHET!I297</f>
        <v>0</v>
      </c>
      <c r="J53" s="270">
        <f>[2]OTCHET!J297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[2]OTCHET!E299</f>
        <v>0</v>
      </c>
      <c r="F54" s="275">
        <f t="shared" si="1"/>
        <v>0</v>
      </c>
      <c r="G54" s="276">
        <f>[2]OTCHET!G299</f>
        <v>0</v>
      </c>
      <c r="H54" s="277">
        <f>[2]OTCHET!H299</f>
        <v>0</v>
      </c>
      <c r="I54" s="277">
        <f>[2]OTCHET!I299</f>
        <v>0</v>
      </c>
      <c r="J54" s="278">
        <f>[2]OTCHET!J299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+[2]OTCHET!E300</f>
        <v>0</v>
      </c>
      <c r="F55" s="284">
        <f t="shared" si="1"/>
        <v>0</v>
      </c>
      <c r="G55" s="285">
        <f>+[2]OTCHET!G300</f>
        <v>0</v>
      </c>
      <c r="H55" s="286">
        <f>+[2]OTCHET!H300</f>
        <v>0</v>
      </c>
      <c r="I55" s="286">
        <f>+[2]OTCHET!I300</f>
        <v>0</v>
      </c>
      <c r="J55" s="287">
        <f>+[2]OTCHET!J300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150572</v>
      </c>
      <c r="G56" s="294">
        <f t="shared" si="5"/>
        <v>102928</v>
      </c>
      <c r="H56" s="295">
        <f t="shared" si="5"/>
        <v>0</v>
      </c>
      <c r="I56" s="296">
        <f t="shared" si="5"/>
        <v>0</v>
      </c>
      <c r="J56" s="297">
        <f t="shared" si="5"/>
        <v>47644</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+[2]OTCHET!E364+[2]OTCHET!E378+[2]OTCHET!E391</f>
        <v>0</v>
      </c>
      <c r="F57" s="299">
        <f t="shared" si="1"/>
        <v>0</v>
      </c>
      <c r="G57" s="300">
        <f>+[2]OTCHET!G364+[2]OTCHET!G378+[2]OTCHET!G391</f>
        <v>0</v>
      </c>
      <c r="H57" s="301">
        <f>+[2]OTCHET!H364+[2]OTCHET!H378+[2]OTCHET!H391</f>
        <v>0</v>
      </c>
      <c r="I57" s="301">
        <f>+[2]OTCHET!I364+[2]OTCHET!I378+[2]OTCHET!I391</f>
        <v>0</v>
      </c>
      <c r="J57" s="302">
        <f>+[2]OTCHET!J364+[2]OTCHET!J378+[2]OTCHET!J391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+[2]OTCHET!E386+[2]OTCHET!E394+[2]OTCHET!E399+[2]OTCHET!E402+[2]OTCHET!E405+[2]OTCHET!E408+[2]OTCHET!E409+[2]OTCHET!E412+[2]OTCHET!E425+[2]OTCHET!E426+[2]OTCHET!E427+[2]OTCHET!E428+[2]OTCHET!E429</f>
        <v>0</v>
      </c>
      <c r="F58" s="304">
        <f t="shared" si="1"/>
        <v>102928</v>
      </c>
      <c r="G58" s="305">
        <f>+[2]OTCHET!G386+[2]OTCHET!G394+[2]OTCHET!G399+[2]OTCHET!G402+[2]OTCHET!G405+[2]OTCHET!G408+[2]OTCHET!G409+[2]OTCHET!G412+[2]OTCHET!G425+[2]OTCHET!G426+[2]OTCHET!G427+[2]OTCHET!G428+[2]OTCHET!G429</f>
        <v>102928</v>
      </c>
      <c r="H58" s="306">
        <f>+[2]OTCHET!H386+[2]OTCHET!H394+[2]OTCHET!H399+[2]OTCHET!H402+[2]OTCHET!H405+[2]OTCHET!H408+[2]OTCHET!H409+[2]OTCHET!H412+[2]OTCHET!H425+[2]OTCHET!H426+[2]OTCHET!H427+[2]OTCHET!H428+[2]OTCHET!H429</f>
        <v>0</v>
      </c>
      <c r="I58" s="306">
        <f>+[2]OTCHET!I386+[2]OTCHET!I394+[2]OTCHET!I399+[2]OTCHET!I402+[2]OTCHET!I405+[2]OTCHET!I408+[2]OTCHET!I409+[2]OTCHET!I412+[2]OTCHET!I425+[2]OTCHET!I426+[2]OTCHET!I427+[2]OTCHET!I428+[2]OTCHET!I429</f>
        <v>0</v>
      </c>
      <c r="J58" s="307">
        <f>+[2]OTCHET!J386+[2]OTCHET!J394+[2]OTCHET!J399+[2]OTCHET!J402+[2]OTCHET!J405+[2]OTCHET!J408+[2]OTCHET!J409+[2]OTCHET!J412+[2]OTCHET!J425+[2]OTCHET!J426+[2]OTCHET!J427+[2]OTCHET!J428+[2]OTCHET!J429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+[2]OTCHET!E425+[2]OTCHET!E426+[2]OTCHET!E427+[2]OTCHET!E428+[2]OTCHET!E429</f>
        <v>0</v>
      </c>
      <c r="F59" s="309">
        <f t="shared" si="1"/>
        <v>0</v>
      </c>
      <c r="G59" s="310">
        <f>+[2]OTCHET!G425+[2]OTCHET!G426+[2]OTCHET!G427+[2]OTCHET!G428+[2]OTCHET!G429</f>
        <v>0</v>
      </c>
      <c r="H59" s="311">
        <f>+[2]OTCHET!H425+[2]OTCHET!H426+[2]OTCHET!H427+[2]OTCHET!H428+[2]OTCHET!H429</f>
        <v>0</v>
      </c>
      <c r="I59" s="311">
        <f>+[2]OTCHET!I425+[2]OTCHET!I426+[2]OTCHET!I427+[2]OTCHET!I428+[2]OTCHET!I429</f>
        <v>0</v>
      </c>
      <c r="J59" s="312">
        <f>+[2]OTCHET!J425+[2]OTCHET!J426+[2]OTCHET!J427+[2]OTCHET!J428+[2]OTCHET!J429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[2]OTCHET!E408</f>
        <v>0</v>
      </c>
      <c r="F60" s="316">
        <f t="shared" si="1"/>
        <v>0</v>
      </c>
      <c r="G60" s="317">
        <f>[2]OTCHET!G408</f>
        <v>0</v>
      </c>
      <c r="H60" s="318">
        <f>[2]OTCHET!H408</f>
        <v>0</v>
      </c>
      <c r="I60" s="318">
        <f>[2]OTCHET!I408</f>
        <v>0</v>
      </c>
      <c r="J60" s="319">
        <f>[2]OTCHET!J408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[2]OTCHET!E415</f>
        <v>0</v>
      </c>
      <c r="F62" s="199">
        <f t="shared" si="1"/>
        <v>47644</v>
      </c>
      <c r="G62" s="200">
        <f>[2]OTCHET!G415</f>
        <v>0</v>
      </c>
      <c r="H62" s="201">
        <f>[2]OTCHET!H415</f>
        <v>0</v>
      </c>
      <c r="I62" s="201">
        <f>[2]OTCHET!I415</f>
        <v>0</v>
      </c>
      <c r="J62" s="202">
        <f>[2]OTCHET!J415</f>
        <v>47644</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+[2]OTCHET!E252</f>
        <v>0</v>
      </c>
      <c r="F63" s="328">
        <f t="shared" si="1"/>
        <v>0</v>
      </c>
      <c r="G63" s="329">
        <f>+[2]OTCHET!G252</f>
        <v>0</v>
      </c>
      <c r="H63" s="330">
        <f>+[2]OTCHET!H252</f>
        <v>0</v>
      </c>
      <c r="I63" s="330">
        <f>+[2]OTCHET!I252</f>
        <v>0</v>
      </c>
      <c r="J63" s="331">
        <f>+[2]OTCHET!J252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8174</v>
      </c>
      <c r="G64" s="337">
        <f t="shared" si="6"/>
        <v>8443</v>
      </c>
      <c r="H64" s="338">
        <f t="shared" si="6"/>
        <v>0</v>
      </c>
      <c r="I64" s="338">
        <f t="shared" si="6"/>
        <v>-167</v>
      </c>
      <c r="J64" s="339">
        <f t="shared" si="6"/>
        <v>-102</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-8174</v>
      </c>
      <c r="G66" s="349">
        <f t="shared" ref="G66:L66" si="8">SUM(+G68+G76+G77+G84+G85+G86+G89+G90+G91+G92+G93+G94+G95)</f>
        <v>-8443</v>
      </c>
      <c r="H66" s="350">
        <f>SUM(+H68+H76+H77+H84+H85+H86+H89+H90+H91+H92+H93+H94+H95)</f>
        <v>0</v>
      </c>
      <c r="I66" s="350">
        <f>SUM(+I68+I76+I77+I84+I85+I86+I89+I90+I91+I92+I93+I94+I95)</f>
        <v>167</v>
      </c>
      <c r="J66" s="351">
        <f>SUM(+J68+J76+J77+J84+J85+J86+J89+J90+J91+J92+J93+J94+J95)</f>
        <v>102</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+[2]OTCHET!E485+[2]OTCHET!E486+[2]OTCHET!E489+[2]OTCHET!E490+[2]OTCHET!E493+[2]OTCHET!E494+[2]OTCHET!E498</f>
        <v>0</v>
      </c>
      <c r="F69" s="367">
        <f t="shared" si="1"/>
        <v>0</v>
      </c>
      <c r="G69" s="368">
        <f>+[2]OTCHET!G485+[2]OTCHET!G486+[2]OTCHET!G489+[2]OTCHET!G490+[2]OTCHET!G493+[2]OTCHET!G494+[2]OTCHET!G498</f>
        <v>0</v>
      </c>
      <c r="H69" s="369">
        <f>+[2]OTCHET!H485+[2]OTCHET!H486+[2]OTCHET!H489+[2]OTCHET!H490+[2]OTCHET!H493+[2]OTCHET!H494+[2]OTCHET!H498</f>
        <v>0</v>
      </c>
      <c r="I69" s="369">
        <f>+[2]OTCHET!I485+[2]OTCHET!I486+[2]OTCHET!I489+[2]OTCHET!I490+[2]OTCHET!I493+[2]OTCHET!I494+[2]OTCHET!I498</f>
        <v>0</v>
      </c>
      <c r="J69" s="370">
        <f>+[2]OTCHET!J485+[2]OTCHET!J486+[2]OTCHET!J489+[2]OTCHET!J490+[2]OTCHET!J493+[2]OTCHET!J494+[2]OTCHET!J498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+[2]OTCHET!E487+[2]OTCHET!E488+[2]OTCHET!E491+[2]OTCHET!E492+[2]OTCHET!E495+[2]OTCHET!E496+[2]OTCHET!E497+[2]OTCHET!E499</f>
        <v>0</v>
      </c>
      <c r="F70" s="375">
        <f t="shared" si="1"/>
        <v>0</v>
      </c>
      <c r="G70" s="376">
        <f>+[2]OTCHET!G487+[2]OTCHET!G488+[2]OTCHET!G491+[2]OTCHET!G492+[2]OTCHET!G495+[2]OTCHET!G496+[2]OTCHET!G497+[2]OTCHET!G499</f>
        <v>0</v>
      </c>
      <c r="H70" s="377">
        <f>+[2]OTCHET!H487+[2]OTCHET!H488+[2]OTCHET!H491+[2]OTCHET!H492+[2]OTCHET!H495+[2]OTCHET!H496+[2]OTCHET!H497+[2]OTCHET!H499</f>
        <v>0</v>
      </c>
      <c r="I70" s="377">
        <f>+[2]OTCHET!I487+[2]OTCHET!I488+[2]OTCHET!I491+[2]OTCHET!I492+[2]OTCHET!I495+[2]OTCHET!I496+[2]OTCHET!I497+[2]OTCHET!I499</f>
        <v>0</v>
      </c>
      <c r="J70" s="378">
        <f>+[2]OTCHET!J487+[2]OTCHET!J488+[2]OTCHET!J491+[2]OTCHET!J492+[2]OTCHET!J495+[2]OTCHET!J496+[2]OTCHET!J497+[2]OTCHET!J499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+[2]OTCHET!E500</f>
        <v>0</v>
      </c>
      <c r="F71" s="375">
        <f t="shared" si="1"/>
        <v>0</v>
      </c>
      <c r="G71" s="376">
        <f>+[2]OTCHET!G500</f>
        <v>0</v>
      </c>
      <c r="H71" s="377">
        <f>+[2]OTCHET!H500</f>
        <v>0</v>
      </c>
      <c r="I71" s="377">
        <f>+[2]OTCHET!I500</f>
        <v>0</v>
      </c>
      <c r="J71" s="378">
        <f>+[2]OTCHET!J500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+[2]OTCHET!E505</f>
        <v>0</v>
      </c>
      <c r="F72" s="375">
        <f t="shared" si="1"/>
        <v>0</v>
      </c>
      <c r="G72" s="376">
        <f>+[2]OTCHET!G505</f>
        <v>0</v>
      </c>
      <c r="H72" s="377">
        <f>+[2]OTCHET!H505</f>
        <v>0</v>
      </c>
      <c r="I72" s="377">
        <f>+[2]OTCHET!I505</f>
        <v>0</v>
      </c>
      <c r="J72" s="378">
        <f>+[2]OTCHET!J505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+[2]OTCHET!E545</f>
        <v>0</v>
      </c>
      <c r="F73" s="375">
        <f t="shared" si="1"/>
        <v>0</v>
      </c>
      <c r="G73" s="376">
        <f>+[2]OTCHET!G545</f>
        <v>0</v>
      </c>
      <c r="H73" s="377">
        <f>+[2]OTCHET!H545</f>
        <v>0</v>
      </c>
      <c r="I73" s="377">
        <f>+[2]OTCHET!I545</f>
        <v>0</v>
      </c>
      <c r="J73" s="378">
        <f>+[2]OTCHET!J545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+[2]OTCHET!E584+[2]OTCHET!E585</f>
        <v>0</v>
      </c>
      <c r="F74" s="375">
        <f t="shared" si="1"/>
        <v>0</v>
      </c>
      <c r="G74" s="376">
        <f>+[2]OTCHET!G584+[2]OTCHET!G585</f>
        <v>0</v>
      </c>
      <c r="H74" s="377">
        <f>+[2]OTCHET!H584+[2]OTCHET!H585</f>
        <v>0</v>
      </c>
      <c r="I74" s="377">
        <f>+[2]OTCHET!I584+[2]OTCHET!I585</f>
        <v>0</v>
      </c>
      <c r="J74" s="378">
        <f>+[2]OTCHET!J584+[2]OTCHET!J585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+[2]OTCHET!E586+[2]OTCHET!E587+[2]OTCHET!E588</f>
        <v>0</v>
      </c>
      <c r="F75" s="382">
        <f t="shared" si="1"/>
        <v>0</v>
      </c>
      <c r="G75" s="383">
        <f>+[2]OTCHET!G586+[2]OTCHET!G587+[2]OTCHET!G588</f>
        <v>0</v>
      </c>
      <c r="H75" s="384">
        <f>+[2]OTCHET!H586+[2]OTCHET!H587+[2]OTCHET!H588</f>
        <v>0</v>
      </c>
      <c r="I75" s="384">
        <f>+[2]OTCHET!I586+[2]OTCHET!I587+[2]OTCHET!I588</f>
        <v>0</v>
      </c>
      <c r="J75" s="385">
        <f>+[2]OTCHET!J586+[2]OTCHET!J587+[2]OTCHET!J588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[2]OTCHET!E464</f>
        <v>0</v>
      </c>
      <c r="F76" s="299">
        <f t="shared" si="1"/>
        <v>0</v>
      </c>
      <c r="G76" s="300">
        <f>[2]OTCHET!G464</f>
        <v>0</v>
      </c>
      <c r="H76" s="301">
        <f>[2]OTCHET!H464</f>
        <v>0</v>
      </c>
      <c r="I76" s="301">
        <f>[2]OTCHET!I464</f>
        <v>0</v>
      </c>
      <c r="J76" s="302">
        <f>[2]OTCHET!J464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+[2]OTCHET!E469+[2]OTCHET!E472</f>
        <v>0</v>
      </c>
      <c r="F78" s="367">
        <f t="shared" si="1"/>
        <v>0</v>
      </c>
      <c r="G78" s="368">
        <f>+[2]OTCHET!G469+[2]OTCHET!G472</f>
        <v>0</v>
      </c>
      <c r="H78" s="369">
        <f>+[2]OTCHET!H469+[2]OTCHET!H472</f>
        <v>0</v>
      </c>
      <c r="I78" s="369">
        <f>+[2]OTCHET!I469+[2]OTCHET!I472</f>
        <v>0</v>
      </c>
      <c r="J78" s="370">
        <f>+[2]OTCHET!J469+[2]OTCHET!J472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+[2]OTCHET!E470+[2]OTCHET!E473</f>
        <v>0</v>
      </c>
      <c r="F79" s="375">
        <f t="shared" si="1"/>
        <v>0</v>
      </c>
      <c r="G79" s="376">
        <f>+[2]OTCHET!G470+[2]OTCHET!G473</f>
        <v>0</v>
      </c>
      <c r="H79" s="377">
        <f>+[2]OTCHET!H470+[2]OTCHET!H473</f>
        <v>0</v>
      </c>
      <c r="I79" s="377">
        <f>+[2]OTCHET!I470+[2]OTCHET!I473</f>
        <v>0</v>
      </c>
      <c r="J79" s="378">
        <f>+[2]OTCHET!J470+[2]OTCHET!J473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[2]OTCHET!E474</f>
        <v>0</v>
      </c>
      <c r="F80" s="375">
        <f t="shared" si="1"/>
        <v>0</v>
      </c>
      <c r="G80" s="376">
        <f>[2]OTCHET!G474</f>
        <v>0</v>
      </c>
      <c r="H80" s="377">
        <f>[2]OTCHET!H474</f>
        <v>0</v>
      </c>
      <c r="I80" s="377">
        <f>[2]OTCHET!I474</f>
        <v>0</v>
      </c>
      <c r="J80" s="378">
        <f>[2]OTCHET!J474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+[2]OTCHET!E482</f>
        <v>0</v>
      </c>
      <c r="F82" s="375">
        <f t="shared" si="1"/>
        <v>0</v>
      </c>
      <c r="G82" s="376">
        <f>+[2]OTCHET!G482</f>
        <v>0</v>
      </c>
      <c r="H82" s="377">
        <f>+[2]OTCHET!H482</f>
        <v>0</v>
      </c>
      <c r="I82" s="377">
        <f>+[2]OTCHET!I482</f>
        <v>0</v>
      </c>
      <c r="J82" s="378">
        <f>+[2]OTCHET!J482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+[2]OTCHET!E483</f>
        <v>0</v>
      </c>
      <c r="F83" s="382">
        <f t="shared" si="1"/>
        <v>0</v>
      </c>
      <c r="G83" s="383">
        <f>+[2]OTCHET!G483</f>
        <v>0</v>
      </c>
      <c r="H83" s="384">
        <f>+[2]OTCHET!H483</f>
        <v>0</v>
      </c>
      <c r="I83" s="384">
        <f>+[2]OTCHET!I483</f>
        <v>0</v>
      </c>
      <c r="J83" s="385">
        <f>+[2]OTCHET!J483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[2]OTCHET!E538</f>
        <v>0</v>
      </c>
      <c r="F84" s="299">
        <f t="shared" si="1"/>
        <v>0</v>
      </c>
      <c r="G84" s="300">
        <f>[2]OTCHET!G538</f>
        <v>0</v>
      </c>
      <c r="H84" s="301">
        <f>[2]OTCHET!H538</f>
        <v>0</v>
      </c>
      <c r="I84" s="301">
        <f>[2]OTCHET!I538</f>
        <v>0</v>
      </c>
      <c r="J84" s="302">
        <f>[2]OTCHET!J538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[2]OTCHET!E539</f>
        <v>0</v>
      </c>
      <c r="F85" s="304">
        <f t="shared" si="1"/>
        <v>0</v>
      </c>
      <c r="G85" s="305">
        <f>[2]OTCHET!G539</f>
        <v>0</v>
      </c>
      <c r="H85" s="306">
        <f>[2]OTCHET!H539</f>
        <v>0</v>
      </c>
      <c r="I85" s="306">
        <f>[2]OTCHET!I539</f>
        <v>0</v>
      </c>
      <c r="J85" s="307">
        <f>[2]OTCHET!J539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-8041</v>
      </c>
      <c r="G86" s="310">
        <f t="shared" ref="G86:M86" si="11">+G87+G88</f>
        <v>-8143</v>
      </c>
      <c r="H86" s="311">
        <f>+H87+H88</f>
        <v>0</v>
      </c>
      <c r="I86" s="311">
        <f>+I87+I88</f>
        <v>0</v>
      </c>
      <c r="J86" s="312">
        <f>+J87+J88</f>
        <v>102</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+[2]OTCHET!E506+[2]OTCHET!E515+[2]OTCHET!E519+[2]OTCHET!E546</f>
        <v>0</v>
      </c>
      <c r="F87" s="367">
        <f t="shared" si="1"/>
        <v>0</v>
      </c>
      <c r="G87" s="368">
        <f>+[2]OTCHET!G506+[2]OTCHET!G515+[2]OTCHET!G519+[2]OTCHET!G546</f>
        <v>0</v>
      </c>
      <c r="H87" s="369">
        <f>+[2]OTCHET!H506+[2]OTCHET!H515+[2]OTCHET!H519+[2]OTCHET!H546</f>
        <v>0</v>
      </c>
      <c r="I87" s="369">
        <f>+[2]OTCHET!I506+[2]OTCHET!I515+[2]OTCHET!I519+[2]OTCHET!I546</f>
        <v>0</v>
      </c>
      <c r="J87" s="370">
        <f>+[2]OTCHET!J506+[2]OTCHET!J515+[2]OTCHET!J519+[2]OTCHET!J546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+[2]OTCHET!E524+[2]OTCHET!E527+[2]OTCHET!E547</f>
        <v>0</v>
      </c>
      <c r="F88" s="382">
        <f t="shared" si="1"/>
        <v>-8041</v>
      </c>
      <c r="G88" s="383">
        <f>+[2]OTCHET!G524+[2]OTCHET!G527+[2]OTCHET!G547</f>
        <v>-8143</v>
      </c>
      <c r="H88" s="384">
        <f>+[2]OTCHET!H524+[2]OTCHET!H527+[2]OTCHET!H547</f>
        <v>0</v>
      </c>
      <c r="I88" s="384">
        <f>+[2]OTCHET!I524+[2]OTCHET!I527+[2]OTCHET!I547</f>
        <v>0</v>
      </c>
      <c r="J88" s="385">
        <f>+[2]OTCHET!J524+[2]OTCHET!J527+[2]OTCHET!J547</f>
        <v>102</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[2]OTCHET!E534</f>
        <v>0</v>
      </c>
      <c r="F89" s="299">
        <f t="shared" ref="F89:F96" si="12">+G89+H89+I89+J89</f>
        <v>0</v>
      </c>
      <c r="G89" s="300">
        <f>[2]OTCHET!G534</f>
        <v>0</v>
      </c>
      <c r="H89" s="301">
        <f>[2]OTCHET!H534</f>
        <v>0</v>
      </c>
      <c r="I89" s="301">
        <f>[2]OTCHET!I534</f>
        <v>0</v>
      </c>
      <c r="J89" s="302">
        <f>[2]OTCHET!J534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+[2]OTCHET!E570+[2]OTCHET!E571+[2]OTCHET!E572+[2]OTCHET!E573+[2]OTCHET!E574+[2]OTCHET!E575</f>
        <v>0</v>
      </c>
      <c r="F90" s="304">
        <f t="shared" si="12"/>
        <v>0</v>
      </c>
      <c r="G90" s="305">
        <f>+[2]OTCHET!G570+[2]OTCHET!G571+[2]OTCHET!G572+[2]OTCHET!G573+[2]OTCHET!G574+[2]OTCHET!G575</f>
        <v>0</v>
      </c>
      <c r="H90" s="306">
        <f>+[2]OTCHET!H570+[2]OTCHET!H571+[2]OTCHET!H572+[2]OTCHET!H573+[2]OTCHET!H574+[2]OTCHET!H575</f>
        <v>0</v>
      </c>
      <c r="I90" s="306">
        <f>+[2]OTCHET!I570+[2]OTCHET!I571+[2]OTCHET!I572+[2]OTCHET!I573+[2]OTCHET!I574+[2]OTCHET!I575</f>
        <v>0</v>
      </c>
      <c r="J90" s="307">
        <f>+[2]OTCHET!J570+[2]OTCHET!J571+[2]OTCHET!J572+[2]OTCHET!J573+[2]OTCHET!J574+[2]OTCHET!J575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+[2]OTCHET!E576+[2]OTCHET!E577+[2]OTCHET!E578+[2]OTCHET!E579+[2]OTCHET!E580+[2]OTCHET!E581+[2]OTCHET!E582</f>
        <v>0</v>
      </c>
      <c r="F91" s="168">
        <f t="shared" si="12"/>
        <v>-133</v>
      </c>
      <c r="G91" s="169">
        <f>+[2]OTCHET!G576+[2]OTCHET!G577+[2]OTCHET!G578+[2]OTCHET!G579+[2]OTCHET!G580+[2]OTCHET!G581+[2]OTCHET!G582</f>
        <v>0</v>
      </c>
      <c r="H91" s="170">
        <f>+[2]OTCHET!H576+[2]OTCHET!H577+[2]OTCHET!H578+[2]OTCHET!H579+[2]OTCHET!H580+[2]OTCHET!H581+[2]OTCHET!H582</f>
        <v>0</v>
      </c>
      <c r="I91" s="170">
        <f>+[2]OTCHET!I576+[2]OTCHET!I577+[2]OTCHET!I578+[2]OTCHET!I579+[2]OTCHET!I580+[2]OTCHET!I581+[2]OTCHET!I582</f>
        <v>-133</v>
      </c>
      <c r="J91" s="171">
        <f>+[2]OTCHET!J576+[2]OTCHET!J577+[2]OTCHET!J578+[2]OTCHET!J579+[2]OTCHET!J580+[2]OTCHET!J581+[2]OTCHET!J582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+[2]OTCHET!E583</f>
        <v>0</v>
      </c>
      <c r="F92" s="168">
        <f t="shared" si="12"/>
        <v>0</v>
      </c>
      <c r="G92" s="169">
        <f>+[2]OTCHET!G583</f>
        <v>0</v>
      </c>
      <c r="H92" s="170">
        <f>+[2]OTCHET!H583</f>
        <v>0</v>
      </c>
      <c r="I92" s="170">
        <f>+[2]OTCHET!I583</f>
        <v>0</v>
      </c>
      <c r="J92" s="171">
        <f>+[2]OTCHET!J583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+[2]OTCHET!E590+[2]OTCHET!E591</f>
        <v>0</v>
      </c>
      <c r="F93" s="168">
        <f t="shared" si="12"/>
        <v>0</v>
      </c>
      <c r="G93" s="169">
        <f>+[2]OTCHET!G590+[2]OTCHET!G591</f>
        <v>0</v>
      </c>
      <c r="H93" s="170">
        <f>+[2]OTCHET!H590+[2]OTCHET!H591</f>
        <v>0</v>
      </c>
      <c r="I93" s="170">
        <f>+[2]OTCHET!I590+[2]OTCHET!I591</f>
        <v>0</v>
      </c>
      <c r="J93" s="171">
        <f>+[2]OTCHET!J590+[2]OTCHET!J591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+[2]OTCHET!E592+[2]OTCHET!E593</f>
        <v>0</v>
      </c>
      <c r="F94" s="168">
        <f t="shared" si="12"/>
        <v>0</v>
      </c>
      <c r="G94" s="169">
        <f>+[2]OTCHET!G592+[2]OTCHET!G593</f>
        <v>0</v>
      </c>
      <c r="H94" s="170">
        <f>+[2]OTCHET!H592+[2]OTCHET!H593</f>
        <v>0</v>
      </c>
      <c r="I94" s="170">
        <f>+[2]OTCHET!I592+[2]OTCHET!I593</f>
        <v>0</v>
      </c>
      <c r="J94" s="171">
        <f>+[2]OTCHET!J592+[2]OTCHET!J593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[2]OTCHET!E594</f>
        <v>0</v>
      </c>
      <c r="F95" s="120">
        <f t="shared" si="12"/>
        <v>0</v>
      </c>
      <c r="G95" s="121">
        <f>[2]OTCHET!G594</f>
        <v>-300</v>
      </c>
      <c r="H95" s="122">
        <f>[2]OTCHET!H594</f>
        <v>0</v>
      </c>
      <c r="I95" s="122">
        <f>[2]OTCHET!I594</f>
        <v>300</v>
      </c>
      <c r="J95" s="123">
        <f>[2]OTCHET!J594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+[2]OTCHET!E597</f>
        <v>0</v>
      </c>
      <c r="F96" s="397">
        <f t="shared" si="12"/>
        <v>0</v>
      </c>
      <c r="G96" s="398">
        <f>+[2]OTCHET!G597</f>
        <v>0</v>
      </c>
      <c r="H96" s="399">
        <f>+[2]OTCHET!H597</f>
        <v>0</v>
      </c>
      <c r="I96" s="399">
        <f>+[2]OTCHET!I597</f>
        <v>0</v>
      </c>
      <c r="J96" s="400">
        <f>+[2]OTCHET!J597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+[2]OTCHET!H608</f>
        <v>0</v>
      </c>
      <c r="C107" s="422"/>
      <c r="D107" s="422"/>
      <c r="E107" s="427"/>
      <c r="F107" s="19"/>
      <c r="G107" s="428">
        <f>+[2]OTCHET!E608</f>
        <v>0</v>
      </c>
      <c r="H107" s="428">
        <f>+[2]OTCHET!F608</f>
        <v>0</v>
      </c>
      <c r="I107" s="429"/>
      <c r="J107" s="430" t="str">
        <f>+[2]OTCHET!B608</f>
        <v>28.02.2026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83" priority="21" stopIfTrue="1" operator="notEqual">
      <formula>0</formula>
    </cfRule>
  </conditionalFormatting>
  <conditionalFormatting sqref="E105:J105">
    <cfRule type="cellIs" dxfId="82" priority="20" stopIfTrue="1" operator="notEqual">
      <formula>0</formula>
    </cfRule>
  </conditionalFormatting>
  <conditionalFormatting sqref="G107:H107 B107">
    <cfRule type="cellIs" dxfId="81" priority="19" stopIfTrue="1" operator="equal">
      <formula>0</formula>
    </cfRule>
  </conditionalFormatting>
  <conditionalFormatting sqref="I114 E110">
    <cfRule type="cellIs" dxfId="80" priority="18" stopIfTrue="1" operator="equal">
      <formula>0</formula>
    </cfRule>
  </conditionalFormatting>
  <conditionalFormatting sqref="J107">
    <cfRule type="cellIs" dxfId="79" priority="17" stopIfTrue="1" operator="equal">
      <formula>0</formula>
    </cfRule>
  </conditionalFormatting>
  <conditionalFormatting sqref="E114:F114">
    <cfRule type="cellIs" dxfId="78" priority="16" stopIfTrue="1" operator="equal">
      <formula>0</formula>
    </cfRule>
  </conditionalFormatting>
  <conditionalFormatting sqref="F15">
    <cfRule type="cellIs" dxfId="77" priority="11" stopIfTrue="1" operator="equal">
      <formula>"Чужди средства"</formula>
    </cfRule>
    <cfRule type="cellIs" dxfId="76" priority="12" stopIfTrue="1" operator="equal">
      <formula>"СЕС - ДМП"</formula>
    </cfRule>
    <cfRule type="cellIs" dxfId="75" priority="13" stopIfTrue="1" operator="equal">
      <formula>"СЕС - РА"</formula>
    </cfRule>
    <cfRule type="cellIs" dxfId="74" priority="14" stopIfTrue="1" operator="equal">
      <formula>"СЕС - ДЕС"</formula>
    </cfRule>
    <cfRule type="cellIs" dxfId="73" priority="15" stopIfTrue="1" operator="equal">
      <formula>"СЕС - КСФ"</formula>
    </cfRule>
  </conditionalFormatting>
  <conditionalFormatting sqref="B105">
    <cfRule type="cellIs" dxfId="72" priority="10" stopIfTrue="1" operator="notEqual">
      <formula>0</formula>
    </cfRule>
  </conditionalFormatting>
  <conditionalFormatting sqref="I11:J11">
    <cfRule type="cellIs" dxfId="71" priority="6" stopIfTrue="1" operator="between">
      <formula>1000000000000</formula>
      <formula>9999999999999990</formula>
    </cfRule>
    <cfRule type="cellIs" dxfId="70" priority="7" stopIfTrue="1" operator="between">
      <formula>10000000000</formula>
      <formula>999999999999</formula>
    </cfRule>
    <cfRule type="cellIs" dxfId="69" priority="8" stopIfTrue="1" operator="between">
      <formula>1000000</formula>
      <formula>99999999</formula>
    </cfRule>
    <cfRule type="cellIs" dxfId="68" priority="9" stopIfTrue="1" operator="between">
      <formula>100</formula>
      <formula>9999</formula>
    </cfRule>
  </conditionalFormatting>
  <conditionalFormatting sqref="E15">
    <cfRule type="cellIs" dxfId="67" priority="1" stopIfTrue="1" operator="equal">
      <formula>"Чужди средства"</formula>
    </cfRule>
    <cfRule type="cellIs" dxfId="66" priority="2" stopIfTrue="1" operator="equal">
      <formula>"СЕС - ДМП"</formula>
    </cfRule>
    <cfRule type="cellIs" dxfId="65" priority="3" stopIfTrue="1" operator="equal">
      <formula>"СЕС - РА"</formula>
    </cfRule>
    <cfRule type="cellIs" dxfId="64" priority="4" stopIfTrue="1" operator="equal">
      <formula>"СЕС - ДЕС"</formula>
    </cfRule>
    <cfRule type="cellIs" dxfId="63"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48"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+[3]OTCHET!B9</f>
        <v>РИОСВ - ПЛОВДИВ</v>
      </c>
      <c r="C11" s="22"/>
      <c r="D11" s="22"/>
      <c r="E11" s="23" t="s">
        <v>0</v>
      </c>
      <c r="F11" s="24">
        <f>[3]OTCHET!F9</f>
        <v>46112</v>
      </c>
      <c r="G11" s="25" t="s">
        <v>1</v>
      </c>
      <c r="H11" s="26">
        <f>+[3]OTCHET!H9</f>
        <v>471013</v>
      </c>
      <c r="I11" s="449">
        <f>+[3]OTCHET!I9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+[3]OTCHET!B12</f>
        <v>Министерство на околната среда и водите</v>
      </c>
      <c r="C13" s="31"/>
      <c r="D13" s="31"/>
      <c r="E13" s="35" t="str">
        <f>+[3]OTCHET!E12</f>
        <v>код по ЕБК:</v>
      </c>
      <c r="F13" s="36" t="str">
        <f>+[3]OTCHET!F12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+[3]OTCHET!E15</f>
        <v>0</v>
      </c>
      <c r="F15" s="41" t="str">
        <f>[3]OTCHET!F15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34483</v>
      </c>
      <c r="G22" s="103">
        <f t="shared" si="0"/>
        <v>34585</v>
      </c>
      <c r="H22" s="104">
        <f t="shared" si="0"/>
        <v>0</v>
      </c>
      <c r="I22" s="104">
        <f t="shared" si="0"/>
        <v>0</v>
      </c>
      <c r="J22" s="105">
        <f t="shared" si="0"/>
        <v>-102</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[3]OTCHET!E22+[3]OTCHET!E28+[3]OTCHET!E33+[3]OTCHET!E39+[3]OTCHET!E47+[3]OTCHET!E52+[3]OTCHET!E58+[3]OTCHET!E61+[3]OTCHET!E64+[3]OTCHET!E65+[3]OTCHET!E72+[3]OTCHET!E73</f>
        <v>0</v>
      </c>
      <c r="F23" s="111">
        <f t="shared" ref="F23:F88" si="1">+G23+H23+I23+J23</f>
        <v>0</v>
      </c>
      <c r="G23" s="112">
        <f>[3]OTCHET!G22+[3]OTCHET!G28+[3]OTCHET!G33+[3]OTCHET!G39+[3]OTCHET!G47+[3]OTCHET!G52+[3]OTCHET!G58+[3]OTCHET!G61+[3]OTCHET!G64+[3]OTCHET!G65+[3]OTCHET!G72+[3]OTCHET!G73</f>
        <v>0</v>
      </c>
      <c r="H23" s="113">
        <f>[3]OTCHET!H22+[3]OTCHET!H28+[3]OTCHET!H33+[3]OTCHET!H39+[3]OTCHET!H47+[3]OTCHET!H52+[3]OTCHET!H58+[3]OTCHET!H61+[3]OTCHET!H64+[3]OTCHET!H65+[3]OTCHET!H72+[3]OTCHET!H73</f>
        <v>0</v>
      </c>
      <c r="I23" s="113">
        <f>[3]OTCHET!I22+[3]OTCHET!I28+[3]OTCHET!I33+[3]OTCHET!I39+[3]OTCHET!I47+[3]OTCHET!I52+[3]OTCHET!I58+[3]OTCHET!I61+[3]OTCHET!I64+[3]OTCHET!I65+[3]OTCHET!I72+[3]OTCHET!I73</f>
        <v>0</v>
      </c>
      <c r="J23" s="114">
        <f>[3]OTCHET!J22+[3]OTCHET!J28+[3]OTCHET!J33+[3]OTCHET!J39+[3]OTCHET!J47+[3]OTCHET!J52+[3]OTCHET!J58+[3]OTCHET!J61+[3]OTCHET!J64+[3]OTCHET!J65+[3]OTCHET!J72+[3]OTCHET!J73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34483</v>
      </c>
      <c r="G25" s="128">
        <f t="shared" ref="G25:M25" si="2">+G26+G30+G31+G32+G33</f>
        <v>34585</v>
      </c>
      <c r="H25" s="129">
        <f>+H26+H30+H31+H32+H33</f>
        <v>0</v>
      </c>
      <c r="I25" s="129">
        <f>+I26+I30+I31+I32+I33</f>
        <v>0</v>
      </c>
      <c r="J25" s="130">
        <f>+J26+J30+J31+J32+J33</f>
        <v>-102</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[3]OTCHET!E74</f>
        <v>0</v>
      </c>
      <c r="F26" s="133">
        <f t="shared" si="1"/>
        <v>0</v>
      </c>
      <c r="G26" s="134">
        <f>[3]OTCHET!G74</f>
        <v>0</v>
      </c>
      <c r="H26" s="135">
        <f>[3]OTCHET!H74</f>
        <v>0</v>
      </c>
      <c r="I26" s="135">
        <f>[3]OTCHET!I74</f>
        <v>0</v>
      </c>
      <c r="J26" s="136">
        <f>[3]OTCHET!J74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[3]OTCHET!E75</f>
        <v>0</v>
      </c>
      <c r="F27" s="140">
        <f t="shared" si="1"/>
        <v>0</v>
      </c>
      <c r="G27" s="141">
        <f>[3]OTCHET!G75</f>
        <v>0</v>
      </c>
      <c r="H27" s="142">
        <f>[3]OTCHET!H75</f>
        <v>0</v>
      </c>
      <c r="I27" s="142">
        <f>[3]OTCHET!I75</f>
        <v>0</v>
      </c>
      <c r="J27" s="143">
        <f>[3]OTCHET!J75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[3]OTCHET!E77</f>
        <v>0</v>
      </c>
      <c r="F28" s="148">
        <f t="shared" si="1"/>
        <v>0</v>
      </c>
      <c r="G28" s="149">
        <f>[3]OTCHET!G77</f>
        <v>0</v>
      </c>
      <c r="H28" s="150">
        <f>[3]OTCHET!H77</f>
        <v>0</v>
      </c>
      <c r="I28" s="150">
        <f>[3]OTCHET!I77</f>
        <v>0</v>
      </c>
      <c r="J28" s="151">
        <f>[3]OTCHET!J77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+[3]OTCHET!E78+[3]OTCHET!E79</f>
        <v>0</v>
      </c>
      <c r="F29" s="156">
        <f t="shared" si="1"/>
        <v>0</v>
      </c>
      <c r="G29" s="157">
        <f>+[3]OTCHET!G78+[3]OTCHET!G79</f>
        <v>0</v>
      </c>
      <c r="H29" s="158">
        <f>+[3]OTCHET!H78+[3]OTCHET!H79</f>
        <v>0</v>
      </c>
      <c r="I29" s="158">
        <f>+[3]OTCHET!I78+[3]OTCHET!I79</f>
        <v>0</v>
      </c>
      <c r="J29" s="159">
        <f>+[3]OTCHET!J78+[3]OTCHET!J79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[3]OTCHET!E90+[3]OTCHET!E93+[3]OTCHET!E94</f>
        <v>0</v>
      </c>
      <c r="F30" s="162">
        <f t="shared" si="1"/>
        <v>32593</v>
      </c>
      <c r="G30" s="163">
        <f>[3]OTCHET!G90+[3]OTCHET!G93+[3]OTCHET!G94</f>
        <v>32593</v>
      </c>
      <c r="H30" s="164">
        <f>[3]OTCHET!H90+[3]OTCHET!H93+[3]OTCHET!H94</f>
        <v>0</v>
      </c>
      <c r="I30" s="164">
        <f>[3]OTCHET!I90+[3]OTCHET!I93+[3]OTCHET!I94</f>
        <v>0</v>
      </c>
      <c r="J30" s="165">
        <f>[3]OTCHET!J90+[3]OTCHET!J93+[3]OTCHET!J94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[3]OTCHET!E106</f>
        <v>0</v>
      </c>
      <c r="F31" s="168">
        <f t="shared" si="1"/>
        <v>2199</v>
      </c>
      <c r="G31" s="169">
        <f>[3]OTCHET!G106</f>
        <v>1890</v>
      </c>
      <c r="H31" s="170">
        <f>[3]OTCHET!H106</f>
        <v>0</v>
      </c>
      <c r="I31" s="170">
        <f>[3]OTCHET!I106</f>
        <v>0</v>
      </c>
      <c r="J31" s="171">
        <f>[3]OTCHET!J106</f>
        <v>309</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[3]OTCHET!E110+[3]OTCHET!E119+[3]OTCHET!E135+[3]OTCHET!E136</f>
        <v>0</v>
      </c>
      <c r="F32" s="168">
        <f t="shared" si="1"/>
        <v>-309</v>
      </c>
      <c r="G32" s="169">
        <f>[3]OTCHET!G110+[3]OTCHET!G119+[3]OTCHET!G135+[3]OTCHET!G136</f>
        <v>102</v>
      </c>
      <c r="H32" s="170">
        <f>[3]OTCHET!H110+[3]OTCHET!H119+[3]OTCHET!H135+[3]OTCHET!H136</f>
        <v>0</v>
      </c>
      <c r="I32" s="170">
        <f>[3]OTCHET!I110+[3]OTCHET!I119+[3]OTCHET!I135+[3]OTCHET!I136</f>
        <v>0</v>
      </c>
      <c r="J32" s="171">
        <f>[3]OTCHET!J110+[3]OTCHET!J119+[3]OTCHET!J135+[3]OTCHET!J136</f>
        <v>-411</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[3]OTCHET!E123</f>
        <v>0</v>
      </c>
      <c r="F33" s="120">
        <f t="shared" si="1"/>
        <v>0</v>
      </c>
      <c r="G33" s="121">
        <f>[3]OTCHET!G123</f>
        <v>0</v>
      </c>
      <c r="H33" s="122">
        <f>[3]OTCHET!H123</f>
        <v>0</v>
      </c>
      <c r="I33" s="122">
        <f>[3]OTCHET!I123</f>
        <v>0</v>
      </c>
      <c r="J33" s="123">
        <f>[3]OTCHET!J123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+[3]OTCHET!E137</f>
        <v>0</v>
      </c>
      <c r="F36" s="191">
        <f t="shared" si="1"/>
        <v>0</v>
      </c>
      <c r="G36" s="192">
        <f>+[3]OTCHET!G137</f>
        <v>0</v>
      </c>
      <c r="H36" s="193">
        <f>+[3]OTCHET!H137</f>
        <v>0</v>
      </c>
      <c r="I36" s="193">
        <f>+[3]OTCHET!I137</f>
        <v>0</v>
      </c>
      <c r="J36" s="194">
        <f>+[3]OTCHET!J137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[3]OTCHET!E140+[3]OTCHET!E149+[3]OTCHET!E158</f>
        <v>0</v>
      </c>
      <c r="F37" s="199">
        <f t="shared" si="1"/>
        <v>0</v>
      </c>
      <c r="G37" s="200">
        <f>[3]OTCHET!G140+[3]OTCHET!G149+[3]OTCHET!G158</f>
        <v>0</v>
      </c>
      <c r="H37" s="201">
        <f>[3]OTCHET!H140+[3]OTCHET!H149+[3]OTCHET!H158</f>
        <v>0</v>
      </c>
      <c r="I37" s="201">
        <f>[3]OTCHET!I140+[3]OTCHET!I149+[3]OTCHET!I158</f>
        <v>0</v>
      </c>
      <c r="J37" s="202">
        <f>[3]OTCHET!J140+[3]OTCHET!J149+[3]OTCHET!J158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233996</v>
      </c>
      <c r="G38" s="210">
        <f t="shared" si="3"/>
        <v>165487</v>
      </c>
      <c r="H38" s="211">
        <f t="shared" si="3"/>
        <v>0</v>
      </c>
      <c r="I38" s="211">
        <f t="shared" si="3"/>
        <v>315</v>
      </c>
      <c r="J38" s="212">
        <f t="shared" si="3"/>
        <v>68194</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216151</v>
      </c>
      <c r="G39" s="222">
        <f t="shared" si="4"/>
        <v>147957</v>
      </c>
      <c r="H39" s="223">
        <f t="shared" si="4"/>
        <v>0</v>
      </c>
      <c r="I39" s="223">
        <f t="shared" si="4"/>
        <v>0</v>
      </c>
      <c r="J39" s="224">
        <f t="shared" si="4"/>
        <v>68194</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[3]OTCHET!E187</f>
        <v>0</v>
      </c>
      <c r="F40" s="229">
        <f t="shared" si="1"/>
        <v>156680</v>
      </c>
      <c r="G40" s="230">
        <f>[3]OTCHET!G187</f>
        <v>139059</v>
      </c>
      <c r="H40" s="231">
        <f>[3]OTCHET!H187</f>
        <v>0</v>
      </c>
      <c r="I40" s="231">
        <f>[3]OTCHET!I187</f>
        <v>0</v>
      </c>
      <c r="J40" s="232">
        <f>[3]OTCHET!J187</f>
        <v>17621</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[3]OTCHET!E190</f>
        <v>0</v>
      </c>
      <c r="F41" s="237">
        <f t="shared" si="1"/>
        <v>9386</v>
      </c>
      <c r="G41" s="238">
        <f>[3]OTCHET!G190</f>
        <v>8898</v>
      </c>
      <c r="H41" s="239">
        <f>[3]OTCHET!H190</f>
        <v>0</v>
      </c>
      <c r="I41" s="239">
        <f>[3]OTCHET!I190</f>
        <v>0</v>
      </c>
      <c r="J41" s="240">
        <f>[3]OTCHET!J190</f>
        <v>488</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+[3]OTCHET!E196+[3]OTCHET!E204</f>
        <v>0</v>
      </c>
      <c r="F42" s="244">
        <f t="shared" si="1"/>
        <v>50085</v>
      </c>
      <c r="G42" s="245">
        <f>+[3]OTCHET!G196+[3]OTCHET!G204</f>
        <v>0</v>
      </c>
      <c r="H42" s="246">
        <f>+[3]OTCHET!H196+[3]OTCHET!H204</f>
        <v>0</v>
      </c>
      <c r="I42" s="246">
        <f>+[3]OTCHET!I196+[3]OTCHET!I204</f>
        <v>0</v>
      </c>
      <c r="J42" s="247">
        <f>+[3]OTCHET!J196+[3]OTCHET!J204</f>
        <v>50085</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+[3]OTCHET!E205+[3]OTCHET!E223+[3]OTCHET!E274</f>
        <v>0</v>
      </c>
      <c r="F43" s="250">
        <f t="shared" si="1"/>
        <v>17845</v>
      </c>
      <c r="G43" s="251">
        <f>+[3]OTCHET!G205+[3]OTCHET!G223+[3]OTCHET!G274</f>
        <v>17530</v>
      </c>
      <c r="H43" s="252">
        <f>+[3]OTCHET!H205+[3]OTCHET!H223+[3]OTCHET!H274</f>
        <v>0</v>
      </c>
      <c r="I43" s="252">
        <f>+[3]OTCHET!I205+[3]OTCHET!I223+[3]OTCHET!I274</f>
        <v>315</v>
      </c>
      <c r="J43" s="253">
        <f>+[3]OTCHET!J205+[3]OTCHET!J223+[3]OTCHET!J274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+[3]OTCHET!E227+[3]OTCHET!E233+[3]OTCHET!E236+[3]OTCHET!E237+[3]OTCHET!E238+[3]OTCHET!E239+[3]OTCHET!E243</f>
        <v>0</v>
      </c>
      <c r="F44" s="120">
        <f t="shared" si="1"/>
        <v>0</v>
      </c>
      <c r="G44" s="121">
        <f>+[3]OTCHET!G227+[3]OTCHET!G233+[3]OTCHET!G236+[3]OTCHET!G237+[3]OTCHET!G238+[3]OTCHET!G239+[3]OTCHET!G243</f>
        <v>0</v>
      </c>
      <c r="H44" s="122">
        <f>+[3]OTCHET!H227+[3]OTCHET!H233+[3]OTCHET!H236+[3]OTCHET!H237+[3]OTCHET!H238+[3]OTCHET!H239+[3]OTCHET!H243</f>
        <v>0</v>
      </c>
      <c r="I44" s="122">
        <f>+[3]OTCHET!I227+[3]OTCHET!I233+[3]OTCHET!I236+[3]OTCHET!I237+[3]OTCHET!I238+[3]OTCHET!I239+[3]OTCHET!I243</f>
        <v>0</v>
      </c>
      <c r="J44" s="123">
        <f>+[3]OTCHET!J227+[3]OTCHET!J233+[3]OTCHET!J236+[3]OTCHET!J237+[3]OTCHET!J238+[3]OTCHET!J239+[3]OTCHET!J243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+[3]OTCHET!E236+[3]OTCHET!E237+[3]OTCHET!E238+[3]OTCHET!E239+[3]OTCHET!E246+[3]OTCHET!E247+[3]OTCHET!E251</f>
        <v>0</v>
      </c>
      <c r="F45" s="256">
        <f t="shared" si="1"/>
        <v>0</v>
      </c>
      <c r="G45" s="257">
        <f>+[3]OTCHET!G236+[3]OTCHET!G237+[3]OTCHET!G238+[3]OTCHET!G239+[3]OTCHET!G246+[3]OTCHET!G247+[3]OTCHET!G251</f>
        <v>0</v>
      </c>
      <c r="H45" s="258">
        <f>+[3]OTCHET!H236+[3]OTCHET!H237+[3]OTCHET!H238+[3]OTCHET!H239+[3]OTCHET!H246+[3]OTCHET!H247+[3]OTCHET!H251</f>
        <v>0</v>
      </c>
      <c r="I45" s="259">
        <f>+[3]OTCHET!I236+[3]OTCHET!I237+[3]OTCHET!I238+[3]OTCHET!I239+[3]OTCHET!I246+[3]OTCHET!I247+[3]OTCHET!I251</f>
        <v>0</v>
      </c>
      <c r="J45" s="260">
        <f>+[3]OTCHET!J236+[3]OTCHET!J237+[3]OTCHET!J238+[3]OTCHET!J239+[3]OTCHET!J246+[3]OTCHET!J247+[3]OTCHET!J251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+[3]OTCHET!E258+[3]OTCHET!E259+[3]OTCHET!E260+[3]OTCHET!E261</f>
        <v>0</v>
      </c>
      <c r="F46" s="250">
        <f t="shared" si="1"/>
        <v>0</v>
      </c>
      <c r="G46" s="251">
        <f>+[3]OTCHET!G258+[3]OTCHET!G259+[3]OTCHET!G260+[3]OTCHET!G261</f>
        <v>0</v>
      </c>
      <c r="H46" s="252">
        <f>+[3]OTCHET!H258+[3]OTCHET!H259+[3]OTCHET!H260+[3]OTCHET!H261</f>
        <v>0</v>
      </c>
      <c r="I46" s="252">
        <f>+[3]OTCHET!I258+[3]OTCHET!I259+[3]OTCHET!I260+[3]OTCHET!I261</f>
        <v>0</v>
      </c>
      <c r="J46" s="253">
        <f>+[3]OTCHET!J258+[3]OTCHET!J259+[3]OTCHET!J260+[3]OTCHET!J261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+[3]OTCHET!E259</f>
        <v>0</v>
      </c>
      <c r="F47" s="256">
        <f t="shared" si="1"/>
        <v>0</v>
      </c>
      <c r="G47" s="257">
        <f>+[3]OTCHET!G259</f>
        <v>0</v>
      </c>
      <c r="H47" s="258">
        <f>+[3]OTCHET!H259</f>
        <v>0</v>
      </c>
      <c r="I47" s="259">
        <f>+[3]OTCHET!I259</f>
        <v>0</v>
      </c>
      <c r="J47" s="260">
        <f>+[3]OTCHET!J259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+[3]OTCHET!E268+[3]OTCHET!E272+[3]OTCHET!E273</f>
        <v>0</v>
      </c>
      <c r="F48" s="168">
        <f t="shared" si="1"/>
        <v>0</v>
      </c>
      <c r="G48" s="163">
        <f>+[3]OTCHET!G268+[3]OTCHET!G272+[3]OTCHET!G273</f>
        <v>0</v>
      </c>
      <c r="H48" s="164">
        <f>+[3]OTCHET!H268+[3]OTCHET!H272+[3]OTCHET!H273</f>
        <v>0</v>
      </c>
      <c r="I48" s="164">
        <f>+[3]OTCHET!I268+[3]OTCHET!I272+[3]OTCHET!I273</f>
        <v>0</v>
      </c>
      <c r="J48" s="165">
        <f>+[3]OTCHET!J268+[3]OTCHET!J272+[3]OTCHET!J273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[3]OTCHET!E278+[3]OTCHET!E279+[3]OTCHET!E287+[3]OTCHET!E290</f>
        <v>0</v>
      </c>
      <c r="F49" s="168">
        <f t="shared" si="1"/>
        <v>0</v>
      </c>
      <c r="G49" s="169">
        <f>[3]OTCHET!G278+[3]OTCHET!G279+[3]OTCHET!G287+[3]OTCHET!G290</f>
        <v>0</v>
      </c>
      <c r="H49" s="170">
        <f>[3]OTCHET!H278+[3]OTCHET!H279+[3]OTCHET!H287+[3]OTCHET!H290</f>
        <v>0</v>
      </c>
      <c r="I49" s="170">
        <f>[3]OTCHET!I278+[3]OTCHET!I279+[3]OTCHET!I287+[3]OTCHET!I290</f>
        <v>0</v>
      </c>
      <c r="J49" s="171">
        <f>[3]OTCHET!J278+[3]OTCHET!J279+[3]OTCHET!J287+[3]OTCHET!J290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+[3]OTCHET!E291</f>
        <v>0</v>
      </c>
      <c r="F50" s="168">
        <f t="shared" si="1"/>
        <v>0</v>
      </c>
      <c r="G50" s="169">
        <f>+[3]OTCHET!G291</f>
        <v>0</v>
      </c>
      <c r="H50" s="170">
        <f>+[3]OTCHET!H291</f>
        <v>0</v>
      </c>
      <c r="I50" s="170">
        <f>+[3]OTCHET!I291</f>
        <v>0</v>
      </c>
      <c r="J50" s="171">
        <f>+[3]OTCHET!J291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+[3]OTCHET!E275</f>
        <v>0</v>
      </c>
      <c r="F51" s="120">
        <f>+G51+H51+I51+J51</f>
        <v>0</v>
      </c>
      <c r="G51" s="121">
        <f>+[3]OTCHET!G275</f>
        <v>0</v>
      </c>
      <c r="H51" s="122">
        <f>+[3]OTCHET!H275</f>
        <v>0</v>
      </c>
      <c r="I51" s="122">
        <f>+[3]OTCHET!I275</f>
        <v>0</v>
      </c>
      <c r="J51" s="123">
        <f>+[3]OTCHET!J275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+[3]OTCHET!E296</f>
        <v>0</v>
      </c>
      <c r="F52" s="120">
        <f t="shared" si="1"/>
        <v>0</v>
      </c>
      <c r="G52" s="121">
        <f>+[3]OTCHET!G296</f>
        <v>0</v>
      </c>
      <c r="H52" s="122">
        <f>+[3]OTCHET!H296</f>
        <v>0</v>
      </c>
      <c r="I52" s="122">
        <f>+[3]OTCHET!I296</f>
        <v>0</v>
      </c>
      <c r="J52" s="123">
        <f>+[3]OTCHET!J296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[3]OTCHET!E297</f>
        <v>0</v>
      </c>
      <c r="F53" s="267">
        <f t="shared" si="1"/>
        <v>0</v>
      </c>
      <c r="G53" s="268">
        <f>[3]OTCHET!G297</f>
        <v>0</v>
      </c>
      <c r="H53" s="269">
        <f>[3]OTCHET!H297</f>
        <v>0</v>
      </c>
      <c r="I53" s="269">
        <f>[3]OTCHET!I297</f>
        <v>0</v>
      </c>
      <c r="J53" s="270">
        <f>[3]OTCHET!J297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[3]OTCHET!E299</f>
        <v>0</v>
      </c>
      <c r="F54" s="275">
        <f t="shared" si="1"/>
        <v>0</v>
      </c>
      <c r="G54" s="276">
        <f>[3]OTCHET!G299</f>
        <v>0</v>
      </c>
      <c r="H54" s="277">
        <f>[3]OTCHET!H299</f>
        <v>0</v>
      </c>
      <c r="I54" s="277">
        <f>[3]OTCHET!I299</f>
        <v>0</v>
      </c>
      <c r="J54" s="278">
        <f>[3]OTCHET!J299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+[3]OTCHET!E300</f>
        <v>0</v>
      </c>
      <c r="F55" s="284">
        <f t="shared" si="1"/>
        <v>0</v>
      </c>
      <c r="G55" s="285">
        <f>+[3]OTCHET!G300</f>
        <v>0</v>
      </c>
      <c r="H55" s="286">
        <f>+[3]OTCHET!H300</f>
        <v>0</v>
      </c>
      <c r="I55" s="286">
        <f>+[3]OTCHET!I300</f>
        <v>0</v>
      </c>
      <c r="J55" s="287">
        <f>+[3]OTCHET!J300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205185</v>
      </c>
      <c r="G56" s="294">
        <f t="shared" si="5"/>
        <v>136991</v>
      </c>
      <c r="H56" s="295">
        <f t="shared" si="5"/>
        <v>0</v>
      </c>
      <c r="I56" s="296">
        <f t="shared" si="5"/>
        <v>0</v>
      </c>
      <c r="J56" s="297">
        <f t="shared" si="5"/>
        <v>68194</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+[3]OTCHET!E364+[3]OTCHET!E378+[3]OTCHET!E391</f>
        <v>0</v>
      </c>
      <c r="F57" s="299">
        <f t="shared" si="1"/>
        <v>0</v>
      </c>
      <c r="G57" s="300">
        <f>+[3]OTCHET!G364+[3]OTCHET!G378+[3]OTCHET!G391</f>
        <v>0</v>
      </c>
      <c r="H57" s="301">
        <f>+[3]OTCHET!H364+[3]OTCHET!H378+[3]OTCHET!H391</f>
        <v>0</v>
      </c>
      <c r="I57" s="301">
        <f>+[3]OTCHET!I364+[3]OTCHET!I378+[3]OTCHET!I391</f>
        <v>0</v>
      </c>
      <c r="J57" s="302">
        <f>+[3]OTCHET!J364+[3]OTCHET!J378+[3]OTCHET!J391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+[3]OTCHET!E386+[3]OTCHET!E394+[3]OTCHET!E399+[3]OTCHET!E402+[3]OTCHET!E405+[3]OTCHET!E408+[3]OTCHET!E409+[3]OTCHET!E412+[3]OTCHET!E425+[3]OTCHET!E426+[3]OTCHET!E427+[3]OTCHET!E428+[3]OTCHET!E429</f>
        <v>0</v>
      </c>
      <c r="F58" s="304">
        <f t="shared" si="1"/>
        <v>136991</v>
      </c>
      <c r="G58" s="305">
        <f>+[3]OTCHET!G386+[3]OTCHET!G394+[3]OTCHET!G399+[3]OTCHET!G402+[3]OTCHET!G405+[3]OTCHET!G408+[3]OTCHET!G409+[3]OTCHET!G412+[3]OTCHET!G425+[3]OTCHET!G426+[3]OTCHET!G427+[3]OTCHET!G428+[3]OTCHET!G429</f>
        <v>136991</v>
      </c>
      <c r="H58" s="306">
        <f>+[3]OTCHET!H386+[3]OTCHET!H394+[3]OTCHET!H399+[3]OTCHET!H402+[3]OTCHET!H405+[3]OTCHET!H408+[3]OTCHET!H409+[3]OTCHET!H412+[3]OTCHET!H425+[3]OTCHET!H426+[3]OTCHET!H427+[3]OTCHET!H428+[3]OTCHET!H429</f>
        <v>0</v>
      </c>
      <c r="I58" s="306">
        <f>+[3]OTCHET!I386+[3]OTCHET!I394+[3]OTCHET!I399+[3]OTCHET!I402+[3]OTCHET!I405+[3]OTCHET!I408+[3]OTCHET!I409+[3]OTCHET!I412+[3]OTCHET!I425+[3]OTCHET!I426+[3]OTCHET!I427+[3]OTCHET!I428+[3]OTCHET!I429</f>
        <v>0</v>
      </c>
      <c r="J58" s="307">
        <f>+[3]OTCHET!J386+[3]OTCHET!J394+[3]OTCHET!J399+[3]OTCHET!J402+[3]OTCHET!J405+[3]OTCHET!J408+[3]OTCHET!J409+[3]OTCHET!J412+[3]OTCHET!J425+[3]OTCHET!J426+[3]OTCHET!J427+[3]OTCHET!J428+[3]OTCHET!J429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+[3]OTCHET!E425+[3]OTCHET!E426+[3]OTCHET!E427+[3]OTCHET!E428+[3]OTCHET!E429</f>
        <v>0</v>
      </c>
      <c r="F59" s="309">
        <f t="shared" si="1"/>
        <v>0</v>
      </c>
      <c r="G59" s="310">
        <f>+[3]OTCHET!G425+[3]OTCHET!G426+[3]OTCHET!G427+[3]OTCHET!G428+[3]OTCHET!G429</f>
        <v>0</v>
      </c>
      <c r="H59" s="311">
        <f>+[3]OTCHET!H425+[3]OTCHET!H426+[3]OTCHET!H427+[3]OTCHET!H428+[3]OTCHET!H429</f>
        <v>0</v>
      </c>
      <c r="I59" s="311">
        <f>+[3]OTCHET!I425+[3]OTCHET!I426+[3]OTCHET!I427+[3]OTCHET!I428+[3]OTCHET!I429</f>
        <v>0</v>
      </c>
      <c r="J59" s="312">
        <f>+[3]OTCHET!J425+[3]OTCHET!J426+[3]OTCHET!J427+[3]OTCHET!J428+[3]OTCHET!J429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[3]OTCHET!E408</f>
        <v>0</v>
      </c>
      <c r="F60" s="316">
        <f t="shared" si="1"/>
        <v>0</v>
      </c>
      <c r="G60" s="317">
        <f>[3]OTCHET!G408</f>
        <v>0</v>
      </c>
      <c r="H60" s="318">
        <f>[3]OTCHET!H408</f>
        <v>0</v>
      </c>
      <c r="I60" s="318">
        <f>[3]OTCHET!I408</f>
        <v>0</v>
      </c>
      <c r="J60" s="319">
        <f>[3]OTCHET!J408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[3]OTCHET!E415</f>
        <v>0</v>
      </c>
      <c r="F62" s="199">
        <f t="shared" si="1"/>
        <v>68194</v>
      </c>
      <c r="G62" s="200">
        <f>[3]OTCHET!G415</f>
        <v>0</v>
      </c>
      <c r="H62" s="201">
        <f>[3]OTCHET!H415</f>
        <v>0</v>
      </c>
      <c r="I62" s="201">
        <f>[3]OTCHET!I415</f>
        <v>0</v>
      </c>
      <c r="J62" s="202">
        <f>[3]OTCHET!J415</f>
        <v>68194</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+[3]OTCHET!E252</f>
        <v>0</v>
      </c>
      <c r="F63" s="328">
        <f t="shared" si="1"/>
        <v>0</v>
      </c>
      <c r="G63" s="329">
        <f>+[3]OTCHET!G252</f>
        <v>0</v>
      </c>
      <c r="H63" s="330">
        <f>+[3]OTCHET!H252</f>
        <v>0</v>
      </c>
      <c r="I63" s="330">
        <f>+[3]OTCHET!I252</f>
        <v>0</v>
      </c>
      <c r="J63" s="331">
        <f>+[3]OTCHET!J252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5672</v>
      </c>
      <c r="G64" s="337">
        <f t="shared" si="6"/>
        <v>6089</v>
      </c>
      <c r="H64" s="338">
        <f t="shared" si="6"/>
        <v>0</v>
      </c>
      <c r="I64" s="338">
        <f t="shared" si="6"/>
        <v>-315</v>
      </c>
      <c r="J64" s="339">
        <f t="shared" si="6"/>
        <v>-102</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-5672</v>
      </c>
      <c r="G66" s="349">
        <f t="shared" ref="G66:L66" si="8">SUM(+G68+G76+G77+G84+G85+G86+G89+G90+G91+G92+G93+G94+G95)</f>
        <v>-6089</v>
      </c>
      <c r="H66" s="350">
        <f>SUM(+H68+H76+H77+H84+H85+H86+H89+H90+H91+H92+H93+H94+H95)</f>
        <v>0</v>
      </c>
      <c r="I66" s="350">
        <f>SUM(+I68+I76+I77+I84+I85+I86+I89+I90+I91+I92+I93+I94+I95)</f>
        <v>315</v>
      </c>
      <c r="J66" s="351">
        <f>SUM(+J68+J76+J77+J84+J85+J86+J89+J90+J91+J92+J93+J94+J95)</f>
        <v>102</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+[3]OTCHET!E485+[3]OTCHET!E486+[3]OTCHET!E489+[3]OTCHET!E490+[3]OTCHET!E493+[3]OTCHET!E494+[3]OTCHET!E498</f>
        <v>0</v>
      </c>
      <c r="F69" s="367">
        <f t="shared" si="1"/>
        <v>0</v>
      </c>
      <c r="G69" s="368">
        <f>+[3]OTCHET!G485+[3]OTCHET!G486+[3]OTCHET!G489+[3]OTCHET!G490+[3]OTCHET!G493+[3]OTCHET!G494+[3]OTCHET!G498</f>
        <v>0</v>
      </c>
      <c r="H69" s="369">
        <f>+[3]OTCHET!H485+[3]OTCHET!H486+[3]OTCHET!H489+[3]OTCHET!H490+[3]OTCHET!H493+[3]OTCHET!H494+[3]OTCHET!H498</f>
        <v>0</v>
      </c>
      <c r="I69" s="369">
        <f>+[3]OTCHET!I485+[3]OTCHET!I486+[3]OTCHET!I489+[3]OTCHET!I490+[3]OTCHET!I493+[3]OTCHET!I494+[3]OTCHET!I498</f>
        <v>0</v>
      </c>
      <c r="J69" s="370">
        <f>+[3]OTCHET!J485+[3]OTCHET!J486+[3]OTCHET!J489+[3]OTCHET!J490+[3]OTCHET!J493+[3]OTCHET!J494+[3]OTCHET!J498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+[3]OTCHET!E487+[3]OTCHET!E488+[3]OTCHET!E491+[3]OTCHET!E492+[3]OTCHET!E495+[3]OTCHET!E496+[3]OTCHET!E497+[3]OTCHET!E499</f>
        <v>0</v>
      </c>
      <c r="F70" s="375">
        <f t="shared" si="1"/>
        <v>0</v>
      </c>
      <c r="G70" s="376">
        <f>+[3]OTCHET!G487+[3]OTCHET!G488+[3]OTCHET!G491+[3]OTCHET!G492+[3]OTCHET!G495+[3]OTCHET!G496+[3]OTCHET!G497+[3]OTCHET!G499</f>
        <v>0</v>
      </c>
      <c r="H70" s="377">
        <f>+[3]OTCHET!H487+[3]OTCHET!H488+[3]OTCHET!H491+[3]OTCHET!H492+[3]OTCHET!H495+[3]OTCHET!H496+[3]OTCHET!H497+[3]OTCHET!H499</f>
        <v>0</v>
      </c>
      <c r="I70" s="377">
        <f>+[3]OTCHET!I487+[3]OTCHET!I488+[3]OTCHET!I491+[3]OTCHET!I492+[3]OTCHET!I495+[3]OTCHET!I496+[3]OTCHET!I497+[3]OTCHET!I499</f>
        <v>0</v>
      </c>
      <c r="J70" s="378">
        <f>+[3]OTCHET!J487+[3]OTCHET!J488+[3]OTCHET!J491+[3]OTCHET!J492+[3]OTCHET!J495+[3]OTCHET!J496+[3]OTCHET!J497+[3]OTCHET!J499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+[3]OTCHET!E500</f>
        <v>0</v>
      </c>
      <c r="F71" s="375">
        <f t="shared" si="1"/>
        <v>0</v>
      </c>
      <c r="G71" s="376">
        <f>+[3]OTCHET!G500</f>
        <v>0</v>
      </c>
      <c r="H71" s="377">
        <f>+[3]OTCHET!H500</f>
        <v>0</v>
      </c>
      <c r="I71" s="377">
        <f>+[3]OTCHET!I500</f>
        <v>0</v>
      </c>
      <c r="J71" s="378">
        <f>+[3]OTCHET!J500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+[3]OTCHET!E505</f>
        <v>0</v>
      </c>
      <c r="F72" s="375">
        <f t="shared" si="1"/>
        <v>0</v>
      </c>
      <c r="G72" s="376">
        <f>+[3]OTCHET!G505</f>
        <v>0</v>
      </c>
      <c r="H72" s="377">
        <f>+[3]OTCHET!H505</f>
        <v>0</v>
      </c>
      <c r="I72" s="377">
        <f>+[3]OTCHET!I505</f>
        <v>0</v>
      </c>
      <c r="J72" s="378">
        <f>+[3]OTCHET!J505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+[3]OTCHET!E545</f>
        <v>0</v>
      </c>
      <c r="F73" s="375">
        <f t="shared" si="1"/>
        <v>0</v>
      </c>
      <c r="G73" s="376">
        <f>+[3]OTCHET!G545</f>
        <v>0</v>
      </c>
      <c r="H73" s="377">
        <f>+[3]OTCHET!H545</f>
        <v>0</v>
      </c>
      <c r="I73" s="377">
        <f>+[3]OTCHET!I545</f>
        <v>0</v>
      </c>
      <c r="J73" s="378">
        <f>+[3]OTCHET!J545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+[3]OTCHET!E584+[3]OTCHET!E585</f>
        <v>0</v>
      </c>
      <c r="F74" s="375">
        <f t="shared" si="1"/>
        <v>0</v>
      </c>
      <c r="G74" s="376">
        <f>+[3]OTCHET!G584+[3]OTCHET!G585</f>
        <v>0</v>
      </c>
      <c r="H74" s="377">
        <f>+[3]OTCHET!H584+[3]OTCHET!H585</f>
        <v>0</v>
      </c>
      <c r="I74" s="377">
        <f>+[3]OTCHET!I584+[3]OTCHET!I585</f>
        <v>0</v>
      </c>
      <c r="J74" s="378">
        <f>+[3]OTCHET!J584+[3]OTCHET!J585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+[3]OTCHET!E586+[3]OTCHET!E587+[3]OTCHET!E588</f>
        <v>0</v>
      </c>
      <c r="F75" s="382">
        <f t="shared" si="1"/>
        <v>0</v>
      </c>
      <c r="G75" s="383">
        <f>+[3]OTCHET!G586+[3]OTCHET!G587+[3]OTCHET!G588</f>
        <v>0</v>
      </c>
      <c r="H75" s="384">
        <f>+[3]OTCHET!H586+[3]OTCHET!H587+[3]OTCHET!H588</f>
        <v>0</v>
      </c>
      <c r="I75" s="384">
        <f>+[3]OTCHET!I586+[3]OTCHET!I587+[3]OTCHET!I588</f>
        <v>0</v>
      </c>
      <c r="J75" s="385">
        <f>+[3]OTCHET!J586+[3]OTCHET!J587+[3]OTCHET!J588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[3]OTCHET!E464</f>
        <v>0</v>
      </c>
      <c r="F76" s="299">
        <f t="shared" si="1"/>
        <v>0</v>
      </c>
      <c r="G76" s="300">
        <f>[3]OTCHET!G464</f>
        <v>0</v>
      </c>
      <c r="H76" s="301">
        <f>[3]OTCHET!H464</f>
        <v>0</v>
      </c>
      <c r="I76" s="301">
        <f>[3]OTCHET!I464</f>
        <v>0</v>
      </c>
      <c r="J76" s="302">
        <f>[3]OTCHET!J464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+[3]OTCHET!E469+[3]OTCHET!E472</f>
        <v>0</v>
      </c>
      <c r="F78" s="367">
        <f t="shared" si="1"/>
        <v>0</v>
      </c>
      <c r="G78" s="368">
        <f>+[3]OTCHET!G469+[3]OTCHET!G472</f>
        <v>0</v>
      </c>
      <c r="H78" s="369">
        <f>+[3]OTCHET!H469+[3]OTCHET!H472</f>
        <v>0</v>
      </c>
      <c r="I78" s="369">
        <f>+[3]OTCHET!I469+[3]OTCHET!I472</f>
        <v>0</v>
      </c>
      <c r="J78" s="370">
        <f>+[3]OTCHET!J469+[3]OTCHET!J472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+[3]OTCHET!E470+[3]OTCHET!E473</f>
        <v>0</v>
      </c>
      <c r="F79" s="375">
        <f t="shared" si="1"/>
        <v>0</v>
      </c>
      <c r="G79" s="376">
        <f>+[3]OTCHET!G470+[3]OTCHET!G473</f>
        <v>0</v>
      </c>
      <c r="H79" s="377">
        <f>+[3]OTCHET!H470+[3]OTCHET!H473</f>
        <v>0</v>
      </c>
      <c r="I79" s="377">
        <f>+[3]OTCHET!I470+[3]OTCHET!I473</f>
        <v>0</v>
      </c>
      <c r="J79" s="378">
        <f>+[3]OTCHET!J470+[3]OTCHET!J473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[3]OTCHET!E474</f>
        <v>0</v>
      </c>
      <c r="F80" s="375">
        <f t="shared" si="1"/>
        <v>0</v>
      </c>
      <c r="G80" s="376">
        <f>[3]OTCHET!G474</f>
        <v>0</v>
      </c>
      <c r="H80" s="377">
        <f>[3]OTCHET!H474</f>
        <v>0</v>
      </c>
      <c r="I80" s="377">
        <f>[3]OTCHET!I474</f>
        <v>0</v>
      </c>
      <c r="J80" s="378">
        <f>[3]OTCHET!J474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+[3]OTCHET!E482</f>
        <v>0</v>
      </c>
      <c r="F82" s="375">
        <f t="shared" si="1"/>
        <v>0</v>
      </c>
      <c r="G82" s="376">
        <f>+[3]OTCHET!G482</f>
        <v>0</v>
      </c>
      <c r="H82" s="377">
        <f>+[3]OTCHET!H482</f>
        <v>0</v>
      </c>
      <c r="I82" s="377">
        <f>+[3]OTCHET!I482</f>
        <v>0</v>
      </c>
      <c r="J82" s="378">
        <f>+[3]OTCHET!J482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+[3]OTCHET!E483</f>
        <v>0</v>
      </c>
      <c r="F83" s="382">
        <f t="shared" si="1"/>
        <v>0</v>
      </c>
      <c r="G83" s="383">
        <f>+[3]OTCHET!G483</f>
        <v>0</v>
      </c>
      <c r="H83" s="384">
        <f>+[3]OTCHET!H483</f>
        <v>0</v>
      </c>
      <c r="I83" s="384">
        <f>+[3]OTCHET!I483</f>
        <v>0</v>
      </c>
      <c r="J83" s="385">
        <f>+[3]OTCHET!J483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[3]OTCHET!E538</f>
        <v>0</v>
      </c>
      <c r="F84" s="299">
        <f t="shared" si="1"/>
        <v>0</v>
      </c>
      <c r="G84" s="300">
        <f>[3]OTCHET!G538</f>
        <v>0</v>
      </c>
      <c r="H84" s="301">
        <f>[3]OTCHET!H538</f>
        <v>0</v>
      </c>
      <c r="I84" s="301">
        <f>[3]OTCHET!I538</f>
        <v>0</v>
      </c>
      <c r="J84" s="302">
        <f>[3]OTCHET!J538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[3]OTCHET!E539</f>
        <v>0</v>
      </c>
      <c r="F85" s="304">
        <f t="shared" si="1"/>
        <v>0</v>
      </c>
      <c r="G85" s="305">
        <f>[3]OTCHET!G539</f>
        <v>0</v>
      </c>
      <c r="H85" s="306">
        <f>[3]OTCHET!H539</f>
        <v>0</v>
      </c>
      <c r="I85" s="306">
        <f>[3]OTCHET!I539</f>
        <v>0</v>
      </c>
      <c r="J85" s="307">
        <f>[3]OTCHET!J539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-5487</v>
      </c>
      <c r="G86" s="310">
        <f t="shared" ref="G86:M86" si="11">+G87+G88</f>
        <v>-5589</v>
      </c>
      <c r="H86" s="311">
        <f>+H87+H88</f>
        <v>0</v>
      </c>
      <c r="I86" s="311">
        <f>+I87+I88</f>
        <v>0</v>
      </c>
      <c r="J86" s="312">
        <f>+J87+J88</f>
        <v>102</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+[3]OTCHET!E506+[3]OTCHET!E515+[3]OTCHET!E519+[3]OTCHET!E546</f>
        <v>0</v>
      </c>
      <c r="F87" s="367">
        <f t="shared" si="1"/>
        <v>0</v>
      </c>
      <c r="G87" s="368">
        <f>+[3]OTCHET!G506+[3]OTCHET!G515+[3]OTCHET!G519+[3]OTCHET!G546</f>
        <v>0</v>
      </c>
      <c r="H87" s="369">
        <f>+[3]OTCHET!H506+[3]OTCHET!H515+[3]OTCHET!H519+[3]OTCHET!H546</f>
        <v>0</v>
      </c>
      <c r="I87" s="369">
        <f>+[3]OTCHET!I506+[3]OTCHET!I515+[3]OTCHET!I519+[3]OTCHET!I546</f>
        <v>0</v>
      </c>
      <c r="J87" s="370">
        <f>+[3]OTCHET!J506+[3]OTCHET!J515+[3]OTCHET!J519+[3]OTCHET!J546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+[3]OTCHET!E524+[3]OTCHET!E527+[3]OTCHET!E547</f>
        <v>0</v>
      </c>
      <c r="F88" s="382">
        <f t="shared" si="1"/>
        <v>-5487</v>
      </c>
      <c r="G88" s="383">
        <f>+[3]OTCHET!G524+[3]OTCHET!G527+[3]OTCHET!G547</f>
        <v>-5589</v>
      </c>
      <c r="H88" s="384">
        <f>+[3]OTCHET!H524+[3]OTCHET!H527+[3]OTCHET!H547</f>
        <v>0</v>
      </c>
      <c r="I88" s="384">
        <f>+[3]OTCHET!I524+[3]OTCHET!I527+[3]OTCHET!I547</f>
        <v>0</v>
      </c>
      <c r="J88" s="385">
        <f>+[3]OTCHET!J524+[3]OTCHET!J527+[3]OTCHET!J547</f>
        <v>102</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[3]OTCHET!E534</f>
        <v>0</v>
      </c>
      <c r="F89" s="299">
        <f t="shared" ref="F89:F96" si="12">+G89+H89+I89+J89</f>
        <v>0</v>
      </c>
      <c r="G89" s="300">
        <f>[3]OTCHET!G534</f>
        <v>0</v>
      </c>
      <c r="H89" s="301">
        <f>[3]OTCHET!H534</f>
        <v>0</v>
      </c>
      <c r="I89" s="301">
        <f>[3]OTCHET!I534</f>
        <v>0</v>
      </c>
      <c r="J89" s="302">
        <f>[3]OTCHET!J534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+[3]OTCHET!E570+[3]OTCHET!E571+[3]OTCHET!E572+[3]OTCHET!E573+[3]OTCHET!E574+[3]OTCHET!E575</f>
        <v>0</v>
      </c>
      <c r="F90" s="304">
        <f t="shared" si="12"/>
        <v>0</v>
      </c>
      <c r="G90" s="305">
        <f>+[3]OTCHET!G570+[3]OTCHET!G571+[3]OTCHET!G572+[3]OTCHET!G573+[3]OTCHET!G574+[3]OTCHET!G575</f>
        <v>0</v>
      </c>
      <c r="H90" s="306">
        <f>+[3]OTCHET!H570+[3]OTCHET!H571+[3]OTCHET!H572+[3]OTCHET!H573+[3]OTCHET!H574+[3]OTCHET!H575</f>
        <v>0</v>
      </c>
      <c r="I90" s="306">
        <f>+[3]OTCHET!I570+[3]OTCHET!I571+[3]OTCHET!I572+[3]OTCHET!I573+[3]OTCHET!I574+[3]OTCHET!I575</f>
        <v>0</v>
      </c>
      <c r="J90" s="307">
        <f>+[3]OTCHET!J570+[3]OTCHET!J571+[3]OTCHET!J572+[3]OTCHET!J573+[3]OTCHET!J574+[3]OTCHET!J575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+[3]OTCHET!E576+[3]OTCHET!E577+[3]OTCHET!E578+[3]OTCHET!E579+[3]OTCHET!E580+[3]OTCHET!E581+[3]OTCHET!E582</f>
        <v>0</v>
      </c>
      <c r="F91" s="168">
        <f t="shared" si="12"/>
        <v>-185</v>
      </c>
      <c r="G91" s="169">
        <f>+[3]OTCHET!G576+[3]OTCHET!G577+[3]OTCHET!G578+[3]OTCHET!G579+[3]OTCHET!G580+[3]OTCHET!G581+[3]OTCHET!G582</f>
        <v>0</v>
      </c>
      <c r="H91" s="170">
        <f>+[3]OTCHET!H576+[3]OTCHET!H577+[3]OTCHET!H578+[3]OTCHET!H579+[3]OTCHET!H580+[3]OTCHET!H581+[3]OTCHET!H582</f>
        <v>0</v>
      </c>
      <c r="I91" s="170">
        <f>+[3]OTCHET!I576+[3]OTCHET!I577+[3]OTCHET!I578+[3]OTCHET!I579+[3]OTCHET!I580+[3]OTCHET!I581+[3]OTCHET!I582</f>
        <v>-185</v>
      </c>
      <c r="J91" s="171">
        <f>+[3]OTCHET!J576+[3]OTCHET!J577+[3]OTCHET!J578+[3]OTCHET!J579+[3]OTCHET!J580+[3]OTCHET!J581+[3]OTCHET!J582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+[3]OTCHET!E583</f>
        <v>0</v>
      </c>
      <c r="F92" s="168">
        <f t="shared" si="12"/>
        <v>0</v>
      </c>
      <c r="G92" s="169">
        <f>+[3]OTCHET!G583</f>
        <v>0</v>
      </c>
      <c r="H92" s="170">
        <f>+[3]OTCHET!H583</f>
        <v>0</v>
      </c>
      <c r="I92" s="170">
        <f>+[3]OTCHET!I583</f>
        <v>0</v>
      </c>
      <c r="J92" s="171">
        <f>+[3]OTCHET!J583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+[3]OTCHET!E590+[3]OTCHET!E591</f>
        <v>0</v>
      </c>
      <c r="F93" s="168">
        <f t="shared" si="12"/>
        <v>0</v>
      </c>
      <c r="G93" s="169">
        <f>+[3]OTCHET!G590+[3]OTCHET!G591</f>
        <v>0</v>
      </c>
      <c r="H93" s="170">
        <f>+[3]OTCHET!H590+[3]OTCHET!H591</f>
        <v>0</v>
      </c>
      <c r="I93" s="170">
        <f>+[3]OTCHET!I590+[3]OTCHET!I591</f>
        <v>0</v>
      </c>
      <c r="J93" s="171">
        <f>+[3]OTCHET!J590+[3]OTCHET!J591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+[3]OTCHET!E592+[3]OTCHET!E593</f>
        <v>0</v>
      </c>
      <c r="F94" s="168">
        <f t="shared" si="12"/>
        <v>0</v>
      </c>
      <c r="G94" s="169">
        <f>+[3]OTCHET!G592+[3]OTCHET!G593</f>
        <v>0</v>
      </c>
      <c r="H94" s="170">
        <f>+[3]OTCHET!H592+[3]OTCHET!H593</f>
        <v>0</v>
      </c>
      <c r="I94" s="170">
        <f>+[3]OTCHET!I592+[3]OTCHET!I593</f>
        <v>0</v>
      </c>
      <c r="J94" s="171">
        <f>+[3]OTCHET!J592+[3]OTCHET!J593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[3]OTCHET!E594</f>
        <v>0</v>
      </c>
      <c r="F95" s="120">
        <f t="shared" si="12"/>
        <v>0</v>
      </c>
      <c r="G95" s="121">
        <f>[3]OTCHET!G594</f>
        <v>-500</v>
      </c>
      <c r="H95" s="122">
        <f>[3]OTCHET!H594</f>
        <v>0</v>
      </c>
      <c r="I95" s="122">
        <f>[3]OTCHET!I594</f>
        <v>500</v>
      </c>
      <c r="J95" s="123">
        <f>[3]OTCHET!J594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+[3]OTCHET!E597</f>
        <v>0</v>
      </c>
      <c r="F96" s="397">
        <f t="shared" si="12"/>
        <v>0</v>
      </c>
      <c r="G96" s="398">
        <f>+[3]OTCHET!G597</f>
        <v>0</v>
      </c>
      <c r="H96" s="399">
        <f>+[3]OTCHET!H597</f>
        <v>0</v>
      </c>
      <c r="I96" s="399">
        <f>+[3]OTCHET!I597</f>
        <v>0</v>
      </c>
      <c r="J96" s="400">
        <f>+[3]OTCHET!J597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+[3]OTCHET!H608</f>
        <v>0</v>
      </c>
      <c r="C107" s="422"/>
      <c r="D107" s="422"/>
      <c r="E107" s="427"/>
      <c r="F107" s="19"/>
      <c r="G107" s="428">
        <f>+[3]OTCHET!E608</f>
        <v>0</v>
      </c>
      <c r="H107" s="428">
        <f>+[3]OTCHET!F608</f>
        <v>0</v>
      </c>
      <c r="I107" s="429"/>
      <c r="J107" s="430" t="str">
        <f>+[3]OTCHET!B608</f>
        <v>31.03.2026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62" priority="21" stopIfTrue="1" operator="notEqual">
      <formula>0</formula>
    </cfRule>
  </conditionalFormatting>
  <conditionalFormatting sqref="E105:J105">
    <cfRule type="cellIs" dxfId="61" priority="20" stopIfTrue="1" operator="notEqual">
      <formula>0</formula>
    </cfRule>
  </conditionalFormatting>
  <conditionalFormatting sqref="G107:H107 B107">
    <cfRule type="cellIs" dxfId="60" priority="19" stopIfTrue="1" operator="equal">
      <formula>0</formula>
    </cfRule>
  </conditionalFormatting>
  <conditionalFormatting sqref="I114 E110">
    <cfRule type="cellIs" dxfId="59" priority="18" stopIfTrue="1" operator="equal">
      <formula>0</formula>
    </cfRule>
  </conditionalFormatting>
  <conditionalFormatting sqref="J107">
    <cfRule type="cellIs" dxfId="58" priority="17" stopIfTrue="1" operator="equal">
      <formula>0</formula>
    </cfRule>
  </conditionalFormatting>
  <conditionalFormatting sqref="E114:F114">
    <cfRule type="cellIs" dxfId="57" priority="16" stopIfTrue="1" operator="equal">
      <formula>0</formula>
    </cfRule>
  </conditionalFormatting>
  <conditionalFormatting sqref="F15">
    <cfRule type="cellIs" dxfId="56" priority="11" stopIfTrue="1" operator="equal">
      <formula>"Чужди средства"</formula>
    </cfRule>
    <cfRule type="cellIs" dxfId="55" priority="12" stopIfTrue="1" operator="equal">
      <formula>"СЕС - ДМП"</formula>
    </cfRule>
    <cfRule type="cellIs" dxfId="54" priority="13" stopIfTrue="1" operator="equal">
      <formula>"СЕС - РА"</formula>
    </cfRule>
    <cfRule type="cellIs" dxfId="53" priority="14" stopIfTrue="1" operator="equal">
      <formula>"СЕС - ДЕС"</formula>
    </cfRule>
    <cfRule type="cellIs" dxfId="52" priority="15" stopIfTrue="1" operator="equal">
      <formula>"СЕС - КСФ"</formula>
    </cfRule>
  </conditionalFormatting>
  <conditionalFormatting sqref="B105">
    <cfRule type="cellIs" dxfId="51" priority="10" stopIfTrue="1" operator="notEqual">
      <formula>0</formula>
    </cfRule>
  </conditionalFormatting>
  <conditionalFormatting sqref="I11:J11">
    <cfRule type="cellIs" dxfId="50" priority="6" stopIfTrue="1" operator="between">
      <formula>1000000000000</formula>
      <formula>9999999999999990</formula>
    </cfRule>
    <cfRule type="cellIs" dxfId="49" priority="7" stopIfTrue="1" operator="between">
      <formula>10000000000</formula>
      <formula>999999999999</formula>
    </cfRule>
    <cfRule type="cellIs" dxfId="48" priority="8" stopIfTrue="1" operator="between">
      <formula>1000000</formula>
      <formula>99999999</formula>
    </cfRule>
    <cfRule type="cellIs" dxfId="47" priority="9" stopIfTrue="1" operator="between">
      <formula>100</formula>
      <formula>9999</formula>
    </cfRule>
  </conditionalFormatting>
  <conditionalFormatting sqref="E15">
    <cfRule type="cellIs" dxfId="46" priority="1" stopIfTrue="1" operator="equal">
      <formula>"Чужди средства"</formula>
    </cfRule>
    <cfRule type="cellIs" dxfId="45" priority="2" stopIfTrue="1" operator="equal">
      <formula>"СЕС - ДМП"</formula>
    </cfRule>
    <cfRule type="cellIs" dxfId="44" priority="3" stopIfTrue="1" operator="equal">
      <formula>"СЕС - РА"</formula>
    </cfRule>
    <cfRule type="cellIs" dxfId="43" priority="4" stopIfTrue="1" operator="equal">
      <formula>"СЕС - ДЕС"</formula>
    </cfRule>
    <cfRule type="cellIs" dxfId="42"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6"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+[4]OTCHET!B9</f>
        <v>РИОСВ - ПЛОВДИВ</v>
      </c>
      <c r="C11" s="22"/>
      <c r="D11" s="22"/>
      <c r="E11" s="23" t="s">
        <v>0</v>
      </c>
      <c r="F11" s="24">
        <f>[4]OTCHET!F9</f>
        <v>46142</v>
      </c>
      <c r="G11" s="25" t="s">
        <v>1</v>
      </c>
      <c r="H11" s="26">
        <f>+[4]OTCHET!H9</f>
        <v>471013</v>
      </c>
      <c r="I11" s="449">
        <f>+[4]OTCHET!I9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+[4]OTCHET!B12</f>
        <v>Министерство на околната среда и водите</v>
      </c>
      <c r="C13" s="31"/>
      <c r="D13" s="31"/>
      <c r="E13" s="35" t="str">
        <f>+[4]OTCHET!E12</f>
        <v>код по ЕБК:</v>
      </c>
      <c r="F13" s="36" t="str">
        <f>+[4]OTCHET!F12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+[4]OTCHET!E15</f>
        <v>0</v>
      </c>
      <c r="F15" s="41" t="str">
        <f>[4]OTCHET!F15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43306</v>
      </c>
      <c r="G22" s="103">
        <f t="shared" si="0"/>
        <v>43408</v>
      </c>
      <c r="H22" s="104">
        <f t="shared" si="0"/>
        <v>0</v>
      </c>
      <c r="I22" s="104">
        <f t="shared" si="0"/>
        <v>0</v>
      </c>
      <c r="J22" s="105">
        <f t="shared" si="0"/>
        <v>-102</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[4]OTCHET!E22+[4]OTCHET!E28+[4]OTCHET!E33+[4]OTCHET!E39+[4]OTCHET!E47+[4]OTCHET!E52+[4]OTCHET!E58+[4]OTCHET!E61+[4]OTCHET!E64+[4]OTCHET!E65+[4]OTCHET!E72+[4]OTCHET!E73</f>
        <v>0</v>
      </c>
      <c r="F23" s="111">
        <f t="shared" ref="F23:F88" si="1">+G23+H23+I23+J23</f>
        <v>0</v>
      </c>
      <c r="G23" s="112">
        <f>[4]OTCHET!G22+[4]OTCHET!G28+[4]OTCHET!G33+[4]OTCHET!G39+[4]OTCHET!G47+[4]OTCHET!G52+[4]OTCHET!G58+[4]OTCHET!G61+[4]OTCHET!G64+[4]OTCHET!G65+[4]OTCHET!G72+[4]OTCHET!G73</f>
        <v>0</v>
      </c>
      <c r="H23" s="113">
        <f>[4]OTCHET!H22+[4]OTCHET!H28+[4]OTCHET!H33+[4]OTCHET!H39+[4]OTCHET!H47+[4]OTCHET!H52+[4]OTCHET!H58+[4]OTCHET!H61+[4]OTCHET!H64+[4]OTCHET!H65+[4]OTCHET!H72+[4]OTCHET!H73</f>
        <v>0</v>
      </c>
      <c r="I23" s="113">
        <f>[4]OTCHET!I22+[4]OTCHET!I28+[4]OTCHET!I33+[4]OTCHET!I39+[4]OTCHET!I47+[4]OTCHET!I52+[4]OTCHET!I58+[4]OTCHET!I61+[4]OTCHET!I64+[4]OTCHET!I65+[4]OTCHET!I72+[4]OTCHET!I73</f>
        <v>0</v>
      </c>
      <c r="J23" s="114">
        <f>[4]OTCHET!J22+[4]OTCHET!J28+[4]OTCHET!J33+[4]OTCHET!J39+[4]OTCHET!J47+[4]OTCHET!J52+[4]OTCHET!J58+[4]OTCHET!J61+[4]OTCHET!J64+[4]OTCHET!J65+[4]OTCHET!J72+[4]OTCHET!J73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43306</v>
      </c>
      <c r="G25" s="128">
        <f t="shared" ref="G25:M25" si="2">+G26+G30+G31+G32+G33</f>
        <v>43408</v>
      </c>
      <c r="H25" s="129">
        <f>+H26+H30+H31+H32+H33</f>
        <v>0</v>
      </c>
      <c r="I25" s="129">
        <f>+I26+I30+I31+I32+I33</f>
        <v>0</v>
      </c>
      <c r="J25" s="130">
        <f>+J26+J30+J31+J32+J33</f>
        <v>-102</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[4]OTCHET!E74</f>
        <v>0</v>
      </c>
      <c r="F26" s="133">
        <f t="shared" si="1"/>
        <v>0</v>
      </c>
      <c r="G26" s="134">
        <f>[4]OTCHET!G74</f>
        <v>0</v>
      </c>
      <c r="H26" s="135">
        <f>[4]OTCHET!H74</f>
        <v>0</v>
      </c>
      <c r="I26" s="135">
        <f>[4]OTCHET!I74</f>
        <v>0</v>
      </c>
      <c r="J26" s="136">
        <f>[4]OTCHET!J74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[4]OTCHET!E75</f>
        <v>0</v>
      </c>
      <c r="F27" s="140">
        <f t="shared" si="1"/>
        <v>0</v>
      </c>
      <c r="G27" s="141">
        <f>[4]OTCHET!G75</f>
        <v>0</v>
      </c>
      <c r="H27" s="142">
        <f>[4]OTCHET!H75</f>
        <v>0</v>
      </c>
      <c r="I27" s="142">
        <f>[4]OTCHET!I75</f>
        <v>0</v>
      </c>
      <c r="J27" s="143">
        <f>[4]OTCHET!J75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[4]OTCHET!E77</f>
        <v>0</v>
      </c>
      <c r="F28" s="148">
        <f t="shared" si="1"/>
        <v>0</v>
      </c>
      <c r="G28" s="149">
        <f>[4]OTCHET!G77</f>
        <v>0</v>
      </c>
      <c r="H28" s="150">
        <f>[4]OTCHET!H77</f>
        <v>0</v>
      </c>
      <c r="I28" s="150">
        <f>[4]OTCHET!I77</f>
        <v>0</v>
      </c>
      <c r="J28" s="151">
        <f>[4]OTCHET!J77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+[4]OTCHET!E78+[4]OTCHET!E79</f>
        <v>0</v>
      </c>
      <c r="F29" s="156">
        <f t="shared" si="1"/>
        <v>0</v>
      </c>
      <c r="G29" s="157">
        <f>+[4]OTCHET!G78+[4]OTCHET!G79</f>
        <v>0</v>
      </c>
      <c r="H29" s="158">
        <f>+[4]OTCHET!H78+[4]OTCHET!H79</f>
        <v>0</v>
      </c>
      <c r="I29" s="158">
        <f>+[4]OTCHET!I78+[4]OTCHET!I79</f>
        <v>0</v>
      </c>
      <c r="J29" s="159">
        <f>+[4]OTCHET!J78+[4]OTCHET!J79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[4]OTCHET!E90+[4]OTCHET!E93+[4]OTCHET!E94</f>
        <v>0</v>
      </c>
      <c r="F30" s="162">
        <f t="shared" si="1"/>
        <v>40835</v>
      </c>
      <c r="G30" s="163">
        <f>[4]OTCHET!G90+[4]OTCHET!G93+[4]OTCHET!G94</f>
        <v>40835</v>
      </c>
      <c r="H30" s="164">
        <f>[4]OTCHET!H90+[4]OTCHET!H93+[4]OTCHET!H94</f>
        <v>0</v>
      </c>
      <c r="I30" s="164">
        <f>[4]OTCHET!I90+[4]OTCHET!I93+[4]OTCHET!I94</f>
        <v>0</v>
      </c>
      <c r="J30" s="165">
        <f>[4]OTCHET!J90+[4]OTCHET!J93+[4]OTCHET!J94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[4]OTCHET!E106</f>
        <v>0</v>
      </c>
      <c r="F31" s="168">
        <f t="shared" si="1"/>
        <v>2882</v>
      </c>
      <c r="G31" s="169">
        <f>[4]OTCHET!G106</f>
        <v>2470</v>
      </c>
      <c r="H31" s="170">
        <f>[4]OTCHET!H106</f>
        <v>0</v>
      </c>
      <c r="I31" s="170">
        <f>[4]OTCHET!I106</f>
        <v>0</v>
      </c>
      <c r="J31" s="171">
        <f>[4]OTCHET!J106</f>
        <v>412</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[4]OTCHET!E110+[4]OTCHET!E119+[4]OTCHET!E135+[4]OTCHET!E136</f>
        <v>0</v>
      </c>
      <c r="F32" s="168">
        <f t="shared" si="1"/>
        <v>-411</v>
      </c>
      <c r="G32" s="169">
        <f>[4]OTCHET!G110+[4]OTCHET!G119+[4]OTCHET!G135+[4]OTCHET!G136</f>
        <v>103</v>
      </c>
      <c r="H32" s="170">
        <f>[4]OTCHET!H110+[4]OTCHET!H119+[4]OTCHET!H135+[4]OTCHET!H136</f>
        <v>0</v>
      </c>
      <c r="I32" s="170">
        <f>[4]OTCHET!I110+[4]OTCHET!I119+[4]OTCHET!I135+[4]OTCHET!I136</f>
        <v>0</v>
      </c>
      <c r="J32" s="171">
        <f>[4]OTCHET!J110+[4]OTCHET!J119+[4]OTCHET!J135+[4]OTCHET!J136</f>
        <v>-514</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[4]OTCHET!E123</f>
        <v>0</v>
      </c>
      <c r="F33" s="120">
        <f t="shared" si="1"/>
        <v>0</v>
      </c>
      <c r="G33" s="121">
        <f>[4]OTCHET!G123</f>
        <v>0</v>
      </c>
      <c r="H33" s="122">
        <f>[4]OTCHET!H123</f>
        <v>0</v>
      </c>
      <c r="I33" s="122">
        <f>[4]OTCHET!I123</f>
        <v>0</v>
      </c>
      <c r="J33" s="123">
        <f>[4]OTCHET!J123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+[4]OTCHET!E137</f>
        <v>0</v>
      </c>
      <c r="F36" s="191">
        <f t="shared" si="1"/>
        <v>0</v>
      </c>
      <c r="G36" s="192">
        <f>+[4]OTCHET!G137</f>
        <v>0</v>
      </c>
      <c r="H36" s="193">
        <f>+[4]OTCHET!H137</f>
        <v>0</v>
      </c>
      <c r="I36" s="193">
        <f>+[4]OTCHET!I137</f>
        <v>0</v>
      </c>
      <c r="J36" s="194">
        <f>+[4]OTCHET!J137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[4]OTCHET!E140+[4]OTCHET!E149+[4]OTCHET!E158</f>
        <v>0</v>
      </c>
      <c r="F37" s="199">
        <f t="shared" si="1"/>
        <v>0</v>
      </c>
      <c r="G37" s="200">
        <f>[4]OTCHET!G140+[4]OTCHET!G149+[4]OTCHET!G158</f>
        <v>0</v>
      </c>
      <c r="H37" s="201">
        <f>[4]OTCHET!H140+[4]OTCHET!H149+[4]OTCHET!H158</f>
        <v>0</v>
      </c>
      <c r="I37" s="201">
        <f>[4]OTCHET!I140+[4]OTCHET!I149+[4]OTCHET!I158</f>
        <v>0</v>
      </c>
      <c r="J37" s="202">
        <f>[4]OTCHET!J140+[4]OTCHET!J149+[4]OTCHET!J158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331311</v>
      </c>
      <c r="G38" s="210">
        <f t="shared" si="3"/>
        <v>233346</v>
      </c>
      <c r="H38" s="211">
        <f t="shared" si="3"/>
        <v>0</v>
      </c>
      <c r="I38" s="211">
        <f t="shared" si="3"/>
        <v>527</v>
      </c>
      <c r="J38" s="212">
        <f t="shared" si="3"/>
        <v>97438</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307705</v>
      </c>
      <c r="G39" s="222">
        <f t="shared" si="4"/>
        <v>210267</v>
      </c>
      <c r="H39" s="223">
        <f t="shared" si="4"/>
        <v>0</v>
      </c>
      <c r="I39" s="223">
        <f t="shared" si="4"/>
        <v>0</v>
      </c>
      <c r="J39" s="224">
        <f t="shared" si="4"/>
        <v>97438</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[4]OTCHET!E187</f>
        <v>0</v>
      </c>
      <c r="F40" s="229">
        <f t="shared" si="1"/>
        <v>224991</v>
      </c>
      <c r="G40" s="230">
        <f>[4]OTCHET!G187</f>
        <v>199792</v>
      </c>
      <c r="H40" s="231">
        <f>[4]OTCHET!H187</f>
        <v>0</v>
      </c>
      <c r="I40" s="231">
        <f>[4]OTCHET!I187</f>
        <v>0</v>
      </c>
      <c r="J40" s="232">
        <f>[4]OTCHET!J187</f>
        <v>25199</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[4]OTCHET!E190</f>
        <v>0</v>
      </c>
      <c r="F41" s="237">
        <f t="shared" si="1"/>
        <v>11170</v>
      </c>
      <c r="G41" s="238">
        <f>[4]OTCHET!G190</f>
        <v>10475</v>
      </c>
      <c r="H41" s="239">
        <f>[4]OTCHET!H190</f>
        <v>0</v>
      </c>
      <c r="I41" s="239">
        <f>[4]OTCHET!I190</f>
        <v>0</v>
      </c>
      <c r="J41" s="240">
        <f>[4]OTCHET!J190</f>
        <v>695</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+[4]OTCHET!E196+[4]OTCHET!E204</f>
        <v>0</v>
      </c>
      <c r="F42" s="244">
        <f t="shared" si="1"/>
        <v>71544</v>
      </c>
      <c r="G42" s="245">
        <f>+[4]OTCHET!G196+[4]OTCHET!G204</f>
        <v>0</v>
      </c>
      <c r="H42" s="246">
        <f>+[4]OTCHET!H196+[4]OTCHET!H204</f>
        <v>0</v>
      </c>
      <c r="I42" s="246">
        <f>+[4]OTCHET!I196+[4]OTCHET!I204</f>
        <v>0</v>
      </c>
      <c r="J42" s="247">
        <f>+[4]OTCHET!J196+[4]OTCHET!J204</f>
        <v>71544</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+[4]OTCHET!E205+[4]OTCHET!E223+[4]OTCHET!E274</f>
        <v>0</v>
      </c>
      <c r="F43" s="250">
        <f t="shared" si="1"/>
        <v>23606</v>
      </c>
      <c r="G43" s="251">
        <f>+[4]OTCHET!G205+[4]OTCHET!G223+[4]OTCHET!G274</f>
        <v>23079</v>
      </c>
      <c r="H43" s="252">
        <f>+[4]OTCHET!H205+[4]OTCHET!H223+[4]OTCHET!H274</f>
        <v>0</v>
      </c>
      <c r="I43" s="252">
        <f>+[4]OTCHET!I205+[4]OTCHET!I223+[4]OTCHET!I274</f>
        <v>527</v>
      </c>
      <c r="J43" s="253">
        <f>+[4]OTCHET!J205+[4]OTCHET!J223+[4]OTCHET!J274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+[4]OTCHET!E227+[4]OTCHET!E233+[4]OTCHET!E236+[4]OTCHET!E237+[4]OTCHET!E238+[4]OTCHET!E239+[4]OTCHET!E243</f>
        <v>0</v>
      </c>
      <c r="F44" s="120">
        <f t="shared" si="1"/>
        <v>0</v>
      </c>
      <c r="G44" s="121">
        <f>+[4]OTCHET!G227+[4]OTCHET!G233+[4]OTCHET!G236+[4]OTCHET!G237+[4]OTCHET!G238+[4]OTCHET!G239+[4]OTCHET!G243</f>
        <v>0</v>
      </c>
      <c r="H44" s="122">
        <f>+[4]OTCHET!H227+[4]OTCHET!H233+[4]OTCHET!H236+[4]OTCHET!H237+[4]OTCHET!H238+[4]OTCHET!H239+[4]OTCHET!H243</f>
        <v>0</v>
      </c>
      <c r="I44" s="122">
        <f>+[4]OTCHET!I227+[4]OTCHET!I233+[4]OTCHET!I236+[4]OTCHET!I237+[4]OTCHET!I238+[4]OTCHET!I239+[4]OTCHET!I243</f>
        <v>0</v>
      </c>
      <c r="J44" s="123">
        <f>+[4]OTCHET!J227+[4]OTCHET!J233+[4]OTCHET!J236+[4]OTCHET!J237+[4]OTCHET!J238+[4]OTCHET!J239+[4]OTCHET!J243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+[4]OTCHET!E236+[4]OTCHET!E237+[4]OTCHET!E238+[4]OTCHET!E239+[4]OTCHET!E246+[4]OTCHET!E247+[4]OTCHET!E251</f>
        <v>0</v>
      </c>
      <c r="F45" s="256">
        <f t="shared" si="1"/>
        <v>0</v>
      </c>
      <c r="G45" s="257">
        <f>+[4]OTCHET!G236+[4]OTCHET!G237+[4]OTCHET!G238+[4]OTCHET!G239+[4]OTCHET!G246+[4]OTCHET!G247+[4]OTCHET!G251</f>
        <v>0</v>
      </c>
      <c r="H45" s="258">
        <f>+[4]OTCHET!H236+[4]OTCHET!H237+[4]OTCHET!H238+[4]OTCHET!H239+[4]OTCHET!H246+[4]OTCHET!H247+[4]OTCHET!H251</f>
        <v>0</v>
      </c>
      <c r="I45" s="259">
        <f>+[4]OTCHET!I236+[4]OTCHET!I237+[4]OTCHET!I238+[4]OTCHET!I239+[4]OTCHET!I246+[4]OTCHET!I247+[4]OTCHET!I251</f>
        <v>0</v>
      </c>
      <c r="J45" s="260">
        <f>+[4]OTCHET!J236+[4]OTCHET!J237+[4]OTCHET!J238+[4]OTCHET!J239+[4]OTCHET!J246+[4]OTCHET!J247+[4]OTCHET!J251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+[4]OTCHET!E258+[4]OTCHET!E259+[4]OTCHET!E260+[4]OTCHET!E261</f>
        <v>0</v>
      </c>
      <c r="F46" s="250">
        <f t="shared" si="1"/>
        <v>0</v>
      </c>
      <c r="G46" s="251">
        <f>+[4]OTCHET!G258+[4]OTCHET!G259+[4]OTCHET!G260+[4]OTCHET!G261</f>
        <v>0</v>
      </c>
      <c r="H46" s="252">
        <f>+[4]OTCHET!H258+[4]OTCHET!H259+[4]OTCHET!H260+[4]OTCHET!H261</f>
        <v>0</v>
      </c>
      <c r="I46" s="252">
        <f>+[4]OTCHET!I258+[4]OTCHET!I259+[4]OTCHET!I260+[4]OTCHET!I261</f>
        <v>0</v>
      </c>
      <c r="J46" s="253">
        <f>+[4]OTCHET!J258+[4]OTCHET!J259+[4]OTCHET!J260+[4]OTCHET!J261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+[4]OTCHET!E259</f>
        <v>0</v>
      </c>
      <c r="F47" s="256">
        <f t="shared" si="1"/>
        <v>0</v>
      </c>
      <c r="G47" s="257">
        <f>+[4]OTCHET!G259</f>
        <v>0</v>
      </c>
      <c r="H47" s="258">
        <f>+[4]OTCHET!H259</f>
        <v>0</v>
      </c>
      <c r="I47" s="259">
        <f>+[4]OTCHET!I259</f>
        <v>0</v>
      </c>
      <c r="J47" s="260">
        <f>+[4]OTCHET!J259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+[4]OTCHET!E268+[4]OTCHET!E272+[4]OTCHET!E273</f>
        <v>0</v>
      </c>
      <c r="F48" s="168">
        <f t="shared" si="1"/>
        <v>0</v>
      </c>
      <c r="G48" s="163">
        <f>+[4]OTCHET!G268+[4]OTCHET!G272+[4]OTCHET!G273</f>
        <v>0</v>
      </c>
      <c r="H48" s="164">
        <f>+[4]OTCHET!H268+[4]OTCHET!H272+[4]OTCHET!H273</f>
        <v>0</v>
      </c>
      <c r="I48" s="164">
        <f>+[4]OTCHET!I268+[4]OTCHET!I272+[4]OTCHET!I273</f>
        <v>0</v>
      </c>
      <c r="J48" s="165">
        <f>+[4]OTCHET!J268+[4]OTCHET!J272+[4]OTCHET!J273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[4]OTCHET!E278+[4]OTCHET!E279+[4]OTCHET!E287+[4]OTCHET!E290</f>
        <v>0</v>
      </c>
      <c r="F49" s="168">
        <f t="shared" si="1"/>
        <v>0</v>
      </c>
      <c r="G49" s="169">
        <f>[4]OTCHET!G278+[4]OTCHET!G279+[4]OTCHET!G287+[4]OTCHET!G290</f>
        <v>0</v>
      </c>
      <c r="H49" s="170">
        <f>[4]OTCHET!H278+[4]OTCHET!H279+[4]OTCHET!H287+[4]OTCHET!H290</f>
        <v>0</v>
      </c>
      <c r="I49" s="170">
        <f>[4]OTCHET!I278+[4]OTCHET!I279+[4]OTCHET!I287+[4]OTCHET!I290</f>
        <v>0</v>
      </c>
      <c r="J49" s="171">
        <f>[4]OTCHET!J278+[4]OTCHET!J279+[4]OTCHET!J287+[4]OTCHET!J290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+[4]OTCHET!E291</f>
        <v>0</v>
      </c>
      <c r="F50" s="168">
        <f t="shared" si="1"/>
        <v>0</v>
      </c>
      <c r="G50" s="169">
        <f>+[4]OTCHET!G291</f>
        <v>0</v>
      </c>
      <c r="H50" s="170">
        <f>+[4]OTCHET!H291</f>
        <v>0</v>
      </c>
      <c r="I50" s="170">
        <f>+[4]OTCHET!I291</f>
        <v>0</v>
      </c>
      <c r="J50" s="171">
        <f>+[4]OTCHET!J291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+[4]OTCHET!E275</f>
        <v>0</v>
      </c>
      <c r="F51" s="120">
        <f>+G51+H51+I51+J51</f>
        <v>0</v>
      </c>
      <c r="G51" s="121">
        <f>+[4]OTCHET!G275</f>
        <v>0</v>
      </c>
      <c r="H51" s="122">
        <f>+[4]OTCHET!H275</f>
        <v>0</v>
      </c>
      <c r="I51" s="122">
        <f>+[4]OTCHET!I275</f>
        <v>0</v>
      </c>
      <c r="J51" s="123">
        <f>+[4]OTCHET!J275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+[4]OTCHET!E296</f>
        <v>0</v>
      </c>
      <c r="F52" s="120">
        <f t="shared" si="1"/>
        <v>0</v>
      </c>
      <c r="G52" s="121">
        <f>+[4]OTCHET!G296</f>
        <v>0</v>
      </c>
      <c r="H52" s="122">
        <f>+[4]OTCHET!H296</f>
        <v>0</v>
      </c>
      <c r="I52" s="122">
        <f>+[4]OTCHET!I296</f>
        <v>0</v>
      </c>
      <c r="J52" s="123">
        <f>+[4]OTCHET!J296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[4]OTCHET!E297</f>
        <v>0</v>
      </c>
      <c r="F53" s="267">
        <f t="shared" si="1"/>
        <v>0</v>
      </c>
      <c r="G53" s="268">
        <f>[4]OTCHET!G297</f>
        <v>0</v>
      </c>
      <c r="H53" s="269">
        <f>[4]OTCHET!H297</f>
        <v>0</v>
      </c>
      <c r="I53" s="269">
        <f>[4]OTCHET!I297</f>
        <v>0</v>
      </c>
      <c r="J53" s="270">
        <f>[4]OTCHET!J297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[4]OTCHET!E299</f>
        <v>0</v>
      </c>
      <c r="F54" s="275">
        <f t="shared" si="1"/>
        <v>0</v>
      </c>
      <c r="G54" s="276">
        <f>[4]OTCHET!G299</f>
        <v>0</v>
      </c>
      <c r="H54" s="277">
        <f>[4]OTCHET!H299</f>
        <v>0</v>
      </c>
      <c r="I54" s="277">
        <f>[4]OTCHET!I299</f>
        <v>0</v>
      </c>
      <c r="J54" s="278">
        <f>[4]OTCHET!J299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+[4]OTCHET!E300</f>
        <v>0</v>
      </c>
      <c r="F55" s="284">
        <f t="shared" si="1"/>
        <v>0</v>
      </c>
      <c r="G55" s="285">
        <f>+[4]OTCHET!G300</f>
        <v>0</v>
      </c>
      <c r="H55" s="286">
        <f>+[4]OTCHET!H300</f>
        <v>0</v>
      </c>
      <c r="I55" s="286">
        <f>+[4]OTCHET!I300</f>
        <v>0</v>
      </c>
      <c r="J55" s="287">
        <f>+[4]OTCHET!J300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298049</v>
      </c>
      <c r="G56" s="294">
        <f t="shared" si="5"/>
        <v>200611</v>
      </c>
      <c r="H56" s="295">
        <f t="shared" si="5"/>
        <v>0</v>
      </c>
      <c r="I56" s="296">
        <f t="shared" si="5"/>
        <v>0</v>
      </c>
      <c r="J56" s="297">
        <f t="shared" si="5"/>
        <v>97438</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+[4]OTCHET!E364+[4]OTCHET!E378+[4]OTCHET!E391</f>
        <v>0</v>
      </c>
      <c r="F57" s="299">
        <f t="shared" si="1"/>
        <v>0</v>
      </c>
      <c r="G57" s="300">
        <f>+[4]OTCHET!G364+[4]OTCHET!G378+[4]OTCHET!G391</f>
        <v>0</v>
      </c>
      <c r="H57" s="301">
        <f>+[4]OTCHET!H364+[4]OTCHET!H378+[4]OTCHET!H391</f>
        <v>0</v>
      </c>
      <c r="I57" s="301">
        <f>+[4]OTCHET!I364+[4]OTCHET!I378+[4]OTCHET!I391</f>
        <v>0</v>
      </c>
      <c r="J57" s="302">
        <f>+[4]OTCHET!J364+[4]OTCHET!J378+[4]OTCHET!J391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+[4]OTCHET!E386+[4]OTCHET!E394+[4]OTCHET!E399+[4]OTCHET!E402+[4]OTCHET!E405+[4]OTCHET!E408+[4]OTCHET!E409+[4]OTCHET!E412+[4]OTCHET!E425+[4]OTCHET!E426+[4]OTCHET!E427+[4]OTCHET!E428+[4]OTCHET!E429</f>
        <v>0</v>
      </c>
      <c r="F58" s="304">
        <f t="shared" si="1"/>
        <v>200611</v>
      </c>
      <c r="G58" s="305">
        <f>+[4]OTCHET!G386+[4]OTCHET!G394+[4]OTCHET!G399+[4]OTCHET!G402+[4]OTCHET!G405+[4]OTCHET!G408+[4]OTCHET!G409+[4]OTCHET!G412+[4]OTCHET!G425+[4]OTCHET!G426+[4]OTCHET!G427+[4]OTCHET!G428+[4]OTCHET!G429</f>
        <v>200611</v>
      </c>
      <c r="H58" s="306">
        <f>+[4]OTCHET!H386+[4]OTCHET!H394+[4]OTCHET!H399+[4]OTCHET!H402+[4]OTCHET!H405+[4]OTCHET!H408+[4]OTCHET!H409+[4]OTCHET!H412+[4]OTCHET!H425+[4]OTCHET!H426+[4]OTCHET!H427+[4]OTCHET!H428+[4]OTCHET!H429</f>
        <v>0</v>
      </c>
      <c r="I58" s="306">
        <f>+[4]OTCHET!I386+[4]OTCHET!I394+[4]OTCHET!I399+[4]OTCHET!I402+[4]OTCHET!I405+[4]OTCHET!I408+[4]OTCHET!I409+[4]OTCHET!I412+[4]OTCHET!I425+[4]OTCHET!I426+[4]OTCHET!I427+[4]OTCHET!I428+[4]OTCHET!I429</f>
        <v>0</v>
      </c>
      <c r="J58" s="307">
        <f>+[4]OTCHET!J386+[4]OTCHET!J394+[4]OTCHET!J399+[4]OTCHET!J402+[4]OTCHET!J405+[4]OTCHET!J408+[4]OTCHET!J409+[4]OTCHET!J412+[4]OTCHET!J425+[4]OTCHET!J426+[4]OTCHET!J427+[4]OTCHET!J428+[4]OTCHET!J429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+[4]OTCHET!E425+[4]OTCHET!E426+[4]OTCHET!E427+[4]OTCHET!E428+[4]OTCHET!E429</f>
        <v>0</v>
      </c>
      <c r="F59" s="309">
        <f t="shared" si="1"/>
        <v>0</v>
      </c>
      <c r="G59" s="310">
        <f>+[4]OTCHET!G425+[4]OTCHET!G426+[4]OTCHET!G427+[4]OTCHET!G428+[4]OTCHET!G429</f>
        <v>0</v>
      </c>
      <c r="H59" s="311">
        <f>+[4]OTCHET!H425+[4]OTCHET!H426+[4]OTCHET!H427+[4]OTCHET!H428+[4]OTCHET!H429</f>
        <v>0</v>
      </c>
      <c r="I59" s="311">
        <f>+[4]OTCHET!I425+[4]OTCHET!I426+[4]OTCHET!I427+[4]OTCHET!I428+[4]OTCHET!I429</f>
        <v>0</v>
      </c>
      <c r="J59" s="312">
        <f>+[4]OTCHET!J425+[4]OTCHET!J426+[4]OTCHET!J427+[4]OTCHET!J428+[4]OTCHET!J429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[4]OTCHET!E408</f>
        <v>0</v>
      </c>
      <c r="F60" s="316">
        <f t="shared" si="1"/>
        <v>0</v>
      </c>
      <c r="G60" s="317">
        <f>[4]OTCHET!G408</f>
        <v>0</v>
      </c>
      <c r="H60" s="318">
        <f>[4]OTCHET!H408</f>
        <v>0</v>
      </c>
      <c r="I60" s="318">
        <f>[4]OTCHET!I408</f>
        <v>0</v>
      </c>
      <c r="J60" s="319">
        <f>[4]OTCHET!J408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[4]OTCHET!E415</f>
        <v>0</v>
      </c>
      <c r="F62" s="199">
        <f t="shared" si="1"/>
        <v>97438</v>
      </c>
      <c r="G62" s="200">
        <f>[4]OTCHET!G415</f>
        <v>0</v>
      </c>
      <c r="H62" s="201">
        <f>[4]OTCHET!H415</f>
        <v>0</v>
      </c>
      <c r="I62" s="201">
        <f>[4]OTCHET!I415</f>
        <v>0</v>
      </c>
      <c r="J62" s="202">
        <f>[4]OTCHET!J415</f>
        <v>97438</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+[4]OTCHET!E252</f>
        <v>0</v>
      </c>
      <c r="F63" s="328">
        <f t="shared" si="1"/>
        <v>0</v>
      </c>
      <c r="G63" s="329">
        <f>+[4]OTCHET!G252</f>
        <v>0</v>
      </c>
      <c r="H63" s="330">
        <f>+[4]OTCHET!H252</f>
        <v>0</v>
      </c>
      <c r="I63" s="330">
        <f>+[4]OTCHET!I252</f>
        <v>0</v>
      </c>
      <c r="J63" s="331">
        <f>+[4]OTCHET!J252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10044</v>
      </c>
      <c r="G64" s="337">
        <f t="shared" si="6"/>
        <v>10673</v>
      </c>
      <c r="H64" s="338">
        <f t="shared" si="6"/>
        <v>0</v>
      </c>
      <c r="I64" s="338">
        <f t="shared" si="6"/>
        <v>-527</v>
      </c>
      <c r="J64" s="339">
        <f t="shared" si="6"/>
        <v>-102</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-10044</v>
      </c>
      <c r="G66" s="349">
        <f t="shared" ref="G66:L66" si="8">SUM(+G68+G76+G77+G84+G85+G86+G89+G90+G91+G92+G93+G94+G95)</f>
        <v>-10673</v>
      </c>
      <c r="H66" s="350">
        <f>SUM(+H68+H76+H77+H84+H85+H86+H89+H90+H91+H92+H93+H94+H95)</f>
        <v>0</v>
      </c>
      <c r="I66" s="350">
        <f>SUM(+I68+I76+I77+I84+I85+I86+I89+I90+I91+I92+I93+I94+I95)</f>
        <v>527</v>
      </c>
      <c r="J66" s="351">
        <f>SUM(+J68+J76+J77+J84+J85+J86+J89+J90+J91+J92+J93+J94+J95)</f>
        <v>102</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+[4]OTCHET!E485+[4]OTCHET!E486+[4]OTCHET!E489+[4]OTCHET!E490+[4]OTCHET!E493+[4]OTCHET!E494+[4]OTCHET!E498</f>
        <v>0</v>
      </c>
      <c r="F69" s="367">
        <f t="shared" si="1"/>
        <v>0</v>
      </c>
      <c r="G69" s="368">
        <f>+[4]OTCHET!G485+[4]OTCHET!G486+[4]OTCHET!G489+[4]OTCHET!G490+[4]OTCHET!G493+[4]OTCHET!G494+[4]OTCHET!G498</f>
        <v>0</v>
      </c>
      <c r="H69" s="369">
        <f>+[4]OTCHET!H485+[4]OTCHET!H486+[4]OTCHET!H489+[4]OTCHET!H490+[4]OTCHET!H493+[4]OTCHET!H494+[4]OTCHET!H498</f>
        <v>0</v>
      </c>
      <c r="I69" s="369">
        <f>+[4]OTCHET!I485+[4]OTCHET!I486+[4]OTCHET!I489+[4]OTCHET!I490+[4]OTCHET!I493+[4]OTCHET!I494+[4]OTCHET!I498</f>
        <v>0</v>
      </c>
      <c r="J69" s="370">
        <f>+[4]OTCHET!J485+[4]OTCHET!J486+[4]OTCHET!J489+[4]OTCHET!J490+[4]OTCHET!J493+[4]OTCHET!J494+[4]OTCHET!J498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+[4]OTCHET!E487+[4]OTCHET!E488+[4]OTCHET!E491+[4]OTCHET!E492+[4]OTCHET!E495+[4]OTCHET!E496+[4]OTCHET!E497+[4]OTCHET!E499</f>
        <v>0</v>
      </c>
      <c r="F70" s="375">
        <f t="shared" si="1"/>
        <v>0</v>
      </c>
      <c r="G70" s="376">
        <f>+[4]OTCHET!G487+[4]OTCHET!G488+[4]OTCHET!G491+[4]OTCHET!G492+[4]OTCHET!G495+[4]OTCHET!G496+[4]OTCHET!G497+[4]OTCHET!G499</f>
        <v>0</v>
      </c>
      <c r="H70" s="377">
        <f>+[4]OTCHET!H487+[4]OTCHET!H488+[4]OTCHET!H491+[4]OTCHET!H492+[4]OTCHET!H495+[4]OTCHET!H496+[4]OTCHET!H497+[4]OTCHET!H499</f>
        <v>0</v>
      </c>
      <c r="I70" s="377">
        <f>+[4]OTCHET!I487+[4]OTCHET!I488+[4]OTCHET!I491+[4]OTCHET!I492+[4]OTCHET!I495+[4]OTCHET!I496+[4]OTCHET!I497+[4]OTCHET!I499</f>
        <v>0</v>
      </c>
      <c r="J70" s="378">
        <f>+[4]OTCHET!J487+[4]OTCHET!J488+[4]OTCHET!J491+[4]OTCHET!J492+[4]OTCHET!J495+[4]OTCHET!J496+[4]OTCHET!J497+[4]OTCHET!J499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+[4]OTCHET!E500</f>
        <v>0</v>
      </c>
      <c r="F71" s="375">
        <f t="shared" si="1"/>
        <v>0</v>
      </c>
      <c r="G71" s="376">
        <f>+[4]OTCHET!G500</f>
        <v>0</v>
      </c>
      <c r="H71" s="377">
        <f>+[4]OTCHET!H500</f>
        <v>0</v>
      </c>
      <c r="I71" s="377">
        <f>+[4]OTCHET!I500</f>
        <v>0</v>
      </c>
      <c r="J71" s="378">
        <f>+[4]OTCHET!J500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+[4]OTCHET!E505</f>
        <v>0</v>
      </c>
      <c r="F72" s="375">
        <f t="shared" si="1"/>
        <v>0</v>
      </c>
      <c r="G72" s="376">
        <f>+[4]OTCHET!G505</f>
        <v>0</v>
      </c>
      <c r="H72" s="377">
        <f>+[4]OTCHET!H505</f>
        <v>0</v>
      </c>
      <c r="I72" s="377">
        <f>+[4]OTCHET!I505</f>
        <v>0</v>
      </c>
      <c r="J72" s="378">
        <f>+[4]OTCHET!J505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+[4]OTCHET!E545</f>
        <v>0</v>
      </c>
      <c r="F73" s="375">
        <f t="shared" si="1"/>
        <v>0</v>
      </c>
      <c r="G73" s="376">
        <f>+[4]OTCHET!G545</f>
        <v>0</v>
      </c>
      <c r="H73" s="377">
        <f>+[4]OTCHET!H545</f>
        <v>0</v>
      </c>
      <c r="I73" s="377">
        <f>+[4]OTCHET!I545</f>
        <v>0</v>
      </c>
      <c r="J73" s="378">
        <f>+[4]OTCHET!J545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+[4]OTCHET!E584+[4]OTCHET!E585</f>
        <v>0</v>
      </c>
      <c r="F74" s="375">
        <f t="shared" si="1"/>
        <v>0</v>
      </c>
      <c r="G74" s="376">
        <f>+[4]OTCHET!G584+[4]OTCHET!G585</f>
        <v>0</v>
      </c>
      <c r="H74" s="377">
        <f>+[4]OTCHET!H584+[4]OTCHET!H585</f>
        <v>0</v>
      </c>
      <c r="I74" s="377">
        <f>+[4]OTCHET!I584+[4]OTCHET!I585</f>
        <v>0</v>
      </c>
      <c r="J74" s="378">
        <f>+[4]OTCHET!J584+[4]OTCHET!J585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+[4]OTCHET!E586+[4]OTCHET!E587+[4]OTCHET!E588</f>
        <v>0</v>
      </c>
      <c r="F75" s="382">
        <f t="shared" si="1"/>
        <v>0</v>
      </c>
      <c r="G75" s="383">
        <f>+[4]OTCHET!G586+[4]OTCHET!G587+[4]OTCHET!G588</f>
        <v>0</v>
      </c>
      <c r="H75" s="384">
        <f>+[4]OTCHET!H586+[4]OTCHET!H587+[4]OTCHET!H588</f>
        <v>0</v>
      </c>
      <c r="I75" s="384">
        <f>+[4]OTCHET!I586+[4]OTCHET!I587+[4]OTCHET!I588</f>
        <v>0</v>
      </c>
      <c r="J75" s="385">
        <f>+[4]OTCHET!J586+[4]OTCHET!J587+[4]OTCHET!J588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[4]OTCHET!E464</f>
        <v>0</v>
      </c>
      <c r="F76" s="299">
        <f t="shared" si="1"/>
        <v>0</v>
      </c>
      <c r="G76" s="300">
        <f>[4]OTCHET!G464</f>
        <v>0</v>
      </c>
      <c r="H76" s="301">
        <f>[4]OTCHET!H464</f>
        <v>0</v>
      </c>
      <c r="I76" s="301">
        <f>[4]OTCHET!I464</f>
        <v>0</v>
      </c>
      <c r="J76" s="302">
        <f>[4]OTCHET!J464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+[4]OTCHET!E469+[4]OTCHET!E472</f>
        <v>0</v>
      </c>
      <c r="F78" s="367">
        <f t="shared" si="1"/>
        <v>0</v>
      </c>
      <c r="G78" s="368">
        <f>+[4]OTCHET!G469+[4]OTCHET!G472</f>
        <v>0</v>
      </c>
      <c r="H78" s="369">
        <f>+[4]OTCHET!H469+[4]OTCHET!H472</f>
        <v>0</v>
      </c>
      <c r="I78" s="369">
        <f>+[4]OTCHET!I469+[4]OTCHET!I472</f>
        <v>0</v>
      </c>
      <c r="J78" s="370">
        <f>+[4]OTCHET!J469+[4]OTCHET!J472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+[4]OTCHET!E470+[4]OTCHET!E473</f>
        <v>0</v>
      </c>
      <c r="F79" s="375">
        <f t="shared" si="1"/>
        <v>0</v>
      </c>
      <c r="G79" s="376">
        <f>+[4]OTCHET!G470+[4]OTCHET!G473</f>
        <v>0</v>
      </c>
      <c r="H79" s="377">
        <f>+[4]OTCHET!H470+[4]OTCHET!H473</f>
        <v>0</v>
      </c>
      <c r="I79" s="377">
        <f>+[4]OTCHET!I470+[4]OTCHET!I473</f>
        <v>0</v>
      </c>
      <c r="J79" s="378">
        <f>+[4]OTCHET!J470+[4]OTCHET!J473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[4]OTCHET!E474</f>
        <v>0</v>
      </c>
      <c r="F80" s="375">
        <f t="shared" si="1"/>
        <v>0</v>
      </c>
      <c r="G80" s="376">
        <f>[4]OTCHET!G474</f>
        <v>0</v>
      </c>
      <c r="H80" s="377">
        <f>[4]OTCHET!H474</f>
        <v>0</v>
      </c>
      <c r="I80" s="377">
        <f>[4]OTCHET!I474</f>
        <v>0</v>
      </c>
      <c r="J80" s="378">
        <f>[4]OTCHET!J474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+[4]OTCHET!E482</f>
        <v>0</v>
      </c>
      <c r="F82" s="375">
        <f t="shared" si="1"/>
        <v>0</v>
      </c>
      <c r="G82" s="376">
        <f>+[4]OTCHET!G482</f>
        <v>0</v>
      </c>
      <c r="H82" s="377">
        <f>+[4]OTCHET!H482</f>
        <v>0</v>
      </c>
      <c r="I82" s="377">
        <f>+[4]OTCHET!I482</f>
        <v>0</v>
      </c>
      <c r="J82" s="378">
        <f>+[4]OTCHET!J482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+[4]OTCHET!E483</f>
        <v>0</v>
      </c>
      <c r="F83" s="382">
        <f t="shared" si="1"/>
        <v>0</v>
      </c>
      <c r="G83" s="383">
        <f>+[4]OTCHET!G483</f>
        <v>0</v>
      </c>
      <c r="H83" s="384">
        <f>+[4]OTCHET!H483</f>
        <v>0</v>
      </c>
      <c r="I83" s="384">
        <f>+[4]OTCHET!I483</f>
        <v>0</v>
      </c>
      <c r="J83" s="385">
        <f>+[4]OTCHET!J483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[4]OTCHET!E538</f>
        <v>0</v>
      </c>
      <c r="F84" s="299">
        <f t="shared" si="1"/>
        <v>0</v>
      </c>
      <c r="G84" s="300">
        <f>[4]OTCHET!G538</f>
        <v>0</v>
      </c>
      <c r="H84" s="301">
        <f>[4]OTCHET!H538</f>
        <v>0</v>
      </c>
      <c r="I84" s="301">
        <f>[4]OTCHET!I538</f>
        <v>0</v>
      </c>
      <c r="J84" s="302">
        <f>[4]OTCHET!J538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[4]OTCHET!E539</f>
        <v>0</v>
      </c>
      <c r="F85" s="304">
        <f t="shared" si="1"/>
        <v>0</v>
      </c>
      <c r="G85" s="305">
        <f>[4]OTCHET!G539</f>
        <v>0</v>
      </c>
      <c r="H85" s="306">
        <f>[4]OTCHET!H539</f>
        <v>0</v>
      </c>
      <c r="I85" s="306">
        <f>[4]OTCHET!I539</f>
        <v>0</v>
      </c>
      <c r="J85" s="307">
        <f>[4]OTCHET!J539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-9771</v>
      </c>
      <c r="G86" s="310">
        <f t="shared" ref="G86:M86" si="11">+G87+G88</f>
        <v>-9873</v>
      </c>
      <c r="H86" s="311">
        <f>+H87+H88</f>
        <v>0</v>
      </c>
      <c r="I86" s="311">
        <f>+I87+I88</f>
        <v>0</v>
      </c>
      <c r="J86" s="312">
        <f>+J87+J88</f>
        <v>102</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+[4]OTCHET!E506+[4]OTCHET!E515+[4]OTCHET!E519+[4]OTCHET!E546</f>
        <v>0</v>
      </c>
      <c r="F87" s="367">
        <f t="shared" si="1"/>
        <v>0</v>
      </c>
      <c r="G87" s="368">
        <f>+[4]OTCHET!G506+[4]OTCHET!G515+[4]OTCHET!G519+[4]OTCHET!G546</f>
        <v>0</v>
      </c>
      <c r="H87" s="369">
        <f>+[4]OTCHET!H506+[4]OTCHET!H515+[4]OTCHET!H519+[4]OTCHET!H546</f>
        <v>0</v>
      </c>
      <c r="I87" s="369">
        <f>+[4]OTCHET!I506+[4]OTCHET!I515+[4]OTCHET!I519+[4]OTCHET!I546</f>
        <v>0</v>
      </c>
      <c r="J87" s="370">
        <f>+[4]OTCHET!J506+[4]OTCHET!J515+[4]OTCHET!J519+[4]OTCHET!J546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+[4]OTCHET!E524+[4]OTCHET!E527+[4]OTCHET!E547</f>
        <v>0</v>
      </c>
      <c r="F88" s="382">
        <f t="shared" si="1"/>
        <v>-9771</v>
      </c>
      <c r="G88" s="383">
        <f>+[4]OTCHET!G524+[4]OTCHET!G527+[4]OTCHET!G547</f>
        <v>-9873</v>
      </c>
      <c r="H88" s="384">
        <f>+[4]OTCHET!H524+[4]OTCHET!H527+[4]OTCHET!H547</f>
        <v>0</v>
      </c>
      <c r="I88" s="384">
        <f>+[4]OTCHET!I524+[4]OTCHET!I527+[4]OTCHET!I547</f>
        <v>0</v>
      </c>
      <c r="J88" s="385">
        <f>+[4]OTCHET!J524+[4]OTCHET!J527+[4]OTCHET!J547</f>
        <v>102</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[4]OTCHET!E534</f>
        <v>0</v>
      </c>
      <c r="F89" s="299">
        <f t="shared" ref="F89:F96" si="12">+G89+H89+I89+J89</f>
        <v>0</v>
      </c>
      <c r="G89" s="300">
        <f>[4]OTCHET!G534</f>
        <v>0</v>
      </c>
      <c r="H89" s="301">
        <f>[4]OTCHET!H534</f>
        <v>0</v>
      </c>
      <c r="I89" s="301">
        <f>[4]OTCHET!I534</f>
        <v>0</v>
      </c>
      <c r="J89" s="302">
        <f>[4]OTCHET!J534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+[4]OTCHET!E570+[4]OTCHET!E571+[4]OTCHET!E572+[4]OTCHET!E573+[4]OTCHET!E574+[4]OTCHET!E575</f>
        <v>0</v>
      </c>
      <c r="F90" s="304">
        <f t="shared" si="12"/>
        <v>0</v>
      </c>
      <c r="G90" s="305">
        <f>+[4]OTCHET!G570+[4]OTCHET!G571+[4]OTCHET!G572+[4]OTCHET!G573+[4]OTCHET!G574+[4]OTCHET!G575</f>
        <v>0</v>
      </c>
      <c r="H90" s="306">
        <f>+[4]OTCHET!H570+[4]OTCHET!H571+[4]OTCHET!H572+[4]OTCHET!H573+[4]OTCHET!H574+[4]OTCHET!H575</f>
        <v>0</v>
      </c>
      <c r="I90" s="306">
        <f>+[4]OTCHET!I570+[4]OTCHET!I571+[4]OTCHET!I572+[4]OTCHET!I573+[4]OTCHET!I574+[4]OTCHET!I575</f>
        <v>0</v>
      </c>
      <c r="J90" s="307">
        <f>+[4]OTCHET!J570+[4]OTCHET!J571+[4]OTCHET!J572+[4]OTCHET!J573+[4]OTCHET!J574+[4]OTCHET!J575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+[4]OTCHET!E576+[4]OTCHET!E577+[4]OTCHET!E578+[4]OTCHET!E579+[4]OTCHET!E580+[4]OTCHET!E581+[4]OTCHET!E582</f>
        <v>0</v>
      </c>
      <c r="F91" s="168">
        <f t="shared" si="12"/>
        <v>-273</v>
      </c>
      <c r="G91" s="169">
        <f>+[4]OTCHET!G576+[4]OTCHET!G577+[4]OTCHET!G578+[4]OTCHET!G579+[4]OTCHET!G580+[4]OTCHET!G581+[4]OTCHET!G582</f>
        <v>0</v>
      </c>
      <c r="H91" s="170">
        <f>+[4]OTCHET!H576+[4]OTCHET!H577+[4]OTCHET!H578+[4]OTCHET!H579+[4]OTCHET!H580+[4]OTCHET!H581+[4]OTCHET!H582</f>
        <v>0</v>
      </c>
      <c r="I91" s="170">
        <f>+[4]OTCHET!I576+[4]OTCHET!I577+[4]OTCHET!I578+[4]OTCHET!I579+[4]OTCHET!I580+[4]OTCHET!I581+[4]OTCHET!I582</f>
        <v>-273</v>
      </c>
      <c r="J91" s="171">
        <f>+[4]OTCHET!J576+[4]OTCHET!J577+[4]OTCHET!J578+[4]OTCHET!J579+[4]OTCHET!J580+[4]OTCHET!J581+[4]OTCHET!J582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+[4]OTCHET!E583</f>
        <v>0</v>
      </c>
      <c r="F92" s="168">
        <f t="shared" si="12"/>
        <v>0</v>
      </c>
      <c r="G92" s="169">
        <f>+[4]OTCHET!G583</f>
        <v>0</v>
      </c>
      <c r="H92" s="170">
        <f>+[4]OTCHET!H583</f>
        <v>0</v>
      </c>
      <c r="I92" s="170">
        <f>+[4]OTCHET!I583</f>
        <v>0</v>
      </c>
      <c r="J92" s="171">
        <f>+[4]OTCHET!J583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+[4]OTCHET!E590+[4]OTCHET!E591</f>
        <v>0</v>
      </c>
      <c r="F93" s="168">
        <f t="shared" si="12"/>
        <v>0</v>
      </c>
      <c r="G93" s="169">
        <f>+[4]OTCHET!G590+[4]OTCHET!G591</f>
        <v>0</v>
      </c>
      <c r="H93" s="170">
        <f>+[4]OTCHET!H590+[4]OTCHET!H591</f>
        <v>0</v>
      </c>
      <c r="I93" s="170">
        <f>+[4]OTCHET!I590+[4]OTCHET!I591</f>
        <v>0</v>
      </c>
      <c r="J93" s="171">
        <f>+[4]OTCHET!J590+[4]OTCHET!J591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+[4]OTCHET!E592+[4]OTCHET!E593</f>
        <v>0</v>
      </c>
      <c r="F94" s="168">
        <f t="shared" si="12"/>
        <v>0</v>
      </c>
      <c r="G94" s="169">
        <f>+[4]OTCHET!G592+[4]OTCHET!G593</f>
        <v>0</v>
      </c>
      <c r="H94" s="170">
        <f>+[4]OTCHET!H592+[4]OTCHET!H593</f>
        <v>0</v>
      </c>
      <c r="I94" s="170">
        <f>+[4]OTCHET!I592+[4]OTCHET!I593</f>
        <v>0</v>
      </c>
      <c r="J94" s="171">
        <f>+[4]OTCHET!J592+[4]OTCHET!J593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[4]OTCHET!E594</f>
        <v>0</v>
      </c>
      <c r="F95" s="120">
        <f t="shared" si="12"/>
        <v>0</v>
      </c>
      <c r="G95" s="121">
        <f>[4]OTCHET!G594</f>
        <v>-800</v>
      </c>
      <c r="H95" s="122">
        <f>[4]OTCHET!H594</f>
        <v>0</v>
      </c>
      <c r="I95" s="122">
        <f>[4]OTCHET!I594</f>
        <v>800</v>
      </c>
      <c r="J95" s="123">
        <f>[4]OTCHET!J594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+[4]OTCHET!E597</f>
        <v>0</v>
      </c>
      <c r="F96" s="397">
        <f t="shared" si="12"/>
        <v>0</v>
      </c>
      <c r="G96" s="398">
        <f>+[4]OTCHET!G597</f>
        <v>0</v>
      </c>
      <c r="H96" s="399">
        <f>+[4]OTCHET!H597</f>
        <v>0</v>
      </c>
      <c r="I96" s="399">
        <f>+[4]OTCHET!I597</f>
        <v>0</v>
      </c>
      <c r="J96" s="400">
        <f>+[4]OTCHET!J597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+[4]OTCHET!H608</f>
        <v>0</v>
      </c>
      <c r="C107" s="422"/>
      <c r="D107" s="422"/>
      <c r="E107" s="427"/>
      <c r="F107" s="19"/>
      <c r="G107" s="428">
        <f>+[4]OTCHET!E608</f>
        <v>0</v>
      </c>
      <c r="H107" s="428">
        <f>+[4]OTCHET!F608</f>
        <v>0</v>
      </c>
      <c r="I107" s="429"/>
      <c r="J107" s="430" t="str">
        <f>+[4]OTCHET!B608</f>
        <v>30.04.2026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41" priority="21" stopIfTrue="1" operator="notEqual">
      <formula>0</formula>
    </cfRule>
  </conditionalFormatting>
  <conditionalFormatting sqref="E105:J105">
    <cfRule type="cellIs" dxfId="40" priority="20" stopIfTrue="1" operator="notEqual">
      <formula>0</formula>
    </cfRule>
  </conditionalFormatting>
  <conditionalFormatting sqref="G107:H107 B107">
    <cfRule type="cellIs" dxfId="39" priority="19" stopIfTrue="1" operator="equal">
      <formula>0</formula>
    </cfRule>
  </conditionalFormatting>
  <conditionalFormatting sqref="I114 E110">
    <cfRule type="cellIs" dxfId="38" priority="18" stopIfTrue="1" operator="equal">
      <formula>0</formula>
    </cfRule>
  </conditionalFormatting>
  <conditionalFormatting sqref="J107">
    <cfRule type="cellIs" dxfId="37" priority="17" stopIfTrue="1" operator="equal">
      <formula>0</formula>
    </cfRule>
  </conditionalFormatting>
  <conditionalFormatting sqref="E114:F114">
    <cfRule type="cellIs" dxfId="36" priority="16" stopIfTrue="1" operator="equal">
      <formula>0</formula>
    </cfRule>
  </conditionalFormatting>
  <conditionalFormatting sqref="F15">
    <cfRule type="cellIs" dxfId="35" priority="11" stopIfTrue="1" operator="equal">
      <formula>"Чужди средства"</formula>
    </cfRule>
    <cfRule type="cellIs" dxfId="34" priority="12" stopIfTrue="1" operator="equal">
      <formula>"СЕС - ДМП"</formula>
    </cfRule>
    <cfRule type="cellIs" dxfId="33" priority="13" stopIfTrue="1" operator="equal">
      <formula>"СЕС - РА"</formula>
    </cfRule>
    <cfRule type="cellIs" dxfId="32" priority="14" stopIfTrue="1" operator="equal">
      <formula>"СЕС - ДЕС"</formula>
    </cfRule>
    <cfRule type="cellIs" dxfId="31" priority="15" stopIfTrue="1" operator="equal">
      <formula>"СЕС - КСФ"</formula>
    </cfRule>
  </conditionalFormatting>
  <conditionalFormatting sqref="B105">
    <cfRule type="cellIs" dxfId="30" priority="10" stopIfTrue="1" operator="notEqual">
      <formula>0</formula>
    </cfRule>
  </conditionalFormatting>
  <conditionalFormatting sqref="I11:J11">
    <cfRule type="cellIs" dxfId="29" priority="6" stopIfTrue="1" operator="between">
      <formula>1000000000000</formula>
      <formula>9999999999999990</formula>
    </cfRule>
    <cfRule type="cellIs" dxfId="28" priority="7" stopIfTrue="1" operator="between">
      <formula>10000000000</formula>
      <formula>999999999999</formula>
    </cfRule>
    <cfRule type="cellIs" dxfId="27" priority="8" stopIfTrue="1" operator="between">
      <formula>1000000</formula>
      <formula>99999999</formula>
    </cfRule>
    <cfRule type="cellIs" dxfId="26" priority="9" stopIfTrue="1" operator="between">
      <formula>100</formula>
      <formula>9999</formula>
    </cfRule>
  </conditionalFormatting>
  <conditionalFormatting sqref="E15">
    <cfRule type="cellIs" dxfId="25" priority="1" stopIfTrue="1" operator="equal">
      <formula>"Чужди средства"</formula>
    </cfRule>
    <cfRule type="cellIs" dxfId="24" priority="2" stopIfTrue="1" operator="equal">
      <formula>"СЕС - ДМП"</formula>
    </cfRule>
    <cfRule type="cellIs" dxfId="23" priority="3" stopIfTrue="1" operator="equal">
      <formula>"СЕС - РА"</formula>
    </cfRule>
    <cfRule type="cellIs" dxfId="22" priority="4" stopIfTrue="1" operator="equal">
      <formula>"СЕС - ДЕС"</formula>
    </cfRule>
    <cfRule type="cellIs" dxfId="21"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8"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+[5]OTCHET!B9</f>
        <v>РИОСВ - ПЛОВДИВ</v>
      </c>
      <c r="C11" s="22"/>
      <c r="D11" s="22"/>
      <c r="E11" s="23" t="s">
        <v>0</v>
      </c>
      <c r="F11" s="24">
        <f>[5]OTCHET!F9</f>
        <v>46173</v>
      </c>
      <c r="G11" s="25" t="s">
        <v>1</v>
      </c>
      <c r="H11" s="26">
        <f>+[5]OTCHET!H9</f>
        <v>471013</v>
      </c>
      <c r="I11" s="449">
        <f>+[5]OTCHET!I9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+[5]OTCHET!B12</f>
        <v>Министерство на околната среда и водите</v>
      </c>
      <c r="C13" s="31"/>
      <c r="D13" s="31"/>
      <c r="E13" s="35" t="str">
        <f>+[5]OTCHET!E12</f>
        <v>код по ЕБК:</v>
      </c>
      <c r="F13" s="36" t="str">
        <f>+[5]OTCHET!F12</f>
        <v>1900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+[5]OTCHET!E15</f>
        <v>0</v>
      </c>
      <c r="F15" s="41" t="str">
        <f>[5]OTCHET!F15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51183</v>
      </c>
      <c r="G22" s="103">
        <f t="shared" si="0"/>
        <v>51286</v>
      </c>
      <c r="H22" s="104">
        <f t="shared" si="0"/>
        <v>0</v>
      </c>
      <c r="I22" s="104">
        <f t="shared" si="0"/>
        <v>0</v>
      </c>
      <c r="J22" s="105">
        <f t="shared" si="0"/>
        <v>-103</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[5]OTCHET!E22+[5]OTCHET!E28+[5]OTCHET!E33+[5]OTCHET!E39+[5]OTCHET!E47+[5]OTCHET!E52+[5]OTCHET!E58+[5]OTCHET!E61+[5]OTCHET!E64+[5]OTCHET!E65+[5]OTCHET!E72+[5]OTCHET!E73</f>
        <v>0</v>
      </c>
      <c r="F23" s="111">
        <f t="shared" ref="F23:F88" si="1">+G23+H23+I23+J23</f>
        <v>0</v>
      </c>
      <c r="G23" s="112">
        <f>[5]OTCHET!G22+[5]OTCHET!G28+[5]OTCHET!G33+[5]OTCHET!G39+[5]OTCHET!G47+[5]OTCHET!G52+[5]OTCHET!G58+[5]OTCHET!G61+[5]OTCHET!G64+[5]OTCHET!G65+[5]OTCHET!G72+[5]OTCHET!G73</f>
        <v>0</v>
      </c>
      <c r="H23" s="113">
        <f>[5]OTCHET!H22+[5]OTCHET!H28+[5]OTCHET!H33+[5]OTCHET!H39+[5]OTCHET!H47+[5]OTCHET!H52+[5]OTCHET!H58+[5]OTCHET!H61+[5]OTCHET!H64+[5]OTCHET!H65+[5]OTCHET!H72+[5]OTCHET!H73</f>
        <v>0</v>
      </c>
      <c r="I23" s="113">
        <f>[5]OTCHET!I22+[5]OTCHET!I28+[5]OTCHET!I33+[5]OTCHET!I39+[5]OTCHET!I47+[5]OTCHET!I52+[5]OTCHET!I58+[5]OTCHET!I61+[5]OTCHET!I64+[5]OTCHET!I65+[5]OTCHET!I72+[5]OTCHET!I73</f>
        <v>0</v>
      </c>
      <c r="J23" s="114">
        <f>[5]OTCHET!J22+[5]OTCHET!J28+[5]OTCHET!J33+[5]OTCHET!J39+[5]OTCHET!J47+[5]OTCHET!J52+[5]OTCHET!J58+[5]OTCHET!J61+[5]OTCHET!J64+[5]OTCHET!J65+[5]OTCHET!J72+[5]OTCHET!J73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51183</v>
      </c>
      <c r="G25" s="128">
        <f t="shared" ref="G25:M25" si="2">+G26+G30+G31+G32+G33</f>
        <v>51286</v>
      </c>
      <c r="H25" s="129">
        <f>+H26+H30+H31+H32+H33</f>
        <v>0</v>
      </c>
      <c r="I25" s="129">
        <f>+I26+I30+I31+I32+I33</f>
        <v>0</v>
      </c>
      <c r="J25" s="130">
        <f>+J26+J30+J31+J32+J33</f>
        <v>-103</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[5]OTCHET!E74</f>
        <v>0</v>
      </c>
      <c r="F26" s="133">
        <f t="shared" si="1"/>
        <v>0</v>
      </c>
      <c r="G26" s="134">
        <f>[5]OTCHET!G74</f>
        <v>0</v>
      </c>
      <c r="H26" s="135">
        <f>[5]OTCHET!H74</f>
        <v>0</v>
      </c>
      <c r="I26" s="135">
        <f>[5]OTCHET!I74</f>
        <v>0</v>
      </c>
      <c r="J26" s="136">
        <f>[5]OTCHET!J74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[5]OTCHET!E75</f>
        <v>0</v>
      </c>
      <c r="F27" s="140">
        <f t="shared" si="1"/>
        <v>0</v>
      </c>
      <c r="G27" s="141">
        <f>[5]OTCHET!G75</f>
        <v>0</v>
      </c>
      <c r="H27" s="142">
        <f>[5]OTCHET!H75</f>
        <v>0</v>
      </c>
      <c r="I27" s="142">
        <f>[5]OTCHET!I75</f>
        <v>0</v>
      </c>
      <c r="J27" s="143">
        <f>[5]OTCHET!J75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[5]OTCHET!E77</f>
        <v>0</v>
      </c>
      <c r="F28" s="148">
        <f t="shared" si="1"/>
        <v>0</v>
      </c>
      <c r="G28" s="149">
        <f>[5]OTCHET!G77</f>
        <v>0</v>
      </c>
      <c r="H28" s="150">
        <f>[5]OTCHET!H77</f>
        <v>0</v>
      </c>
      <c r="I28" s="150">
        <f>[5]OTCHET!I77</f>
        <v>0</v>
      </c>
      <c r="J28" s="151">
        <f>[5]OTCHET!J77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+[5]OTCHET!E78+[5]OTCHET!E79</f>
        <v>0</v>
      </c>
      <c r="F29" s="156">
        <f t="shared" si="1"/>
        <v>0</v>
      </c>
      <c r="G29" s="157">
        <f>+[5]OTCHET!G78+[5]OTCHET!G79</f>
        <v>0</v>
      </c>
      <c r="H29" s="158">
        <f>+[5]OTCHET!H78+[5]OTCHET!H79</f>
        <v>0</v>
      </c>
      <c r="I29" s="158">
        <f>+[5]OTCHET!I78+[5]OTCHET!I79</f>
        <v>0</v>
      </c>
      <c r="J29" s="159">
        <f>+[5]OTCHET!J78+[5]OTCHET!J79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[5]OTCHET!E90+[5]OTCHET!E93+[5]OTCHET!E94</f>
        <v>0</v>
      </c>
      <c r="F30" s="162">
        <f t="shared" si="1"/>
        <v>47986</v>
      </c>
      <c r="G30" s="163">
        <f>[5]OTCHET!G90+[5]OTCHET!G93+[5]OTCHET!G94</f>
        <v>47986</v>
      </c>
      <c r="H30" s="164">
        <f>[5]OTCHET!H90+[5]OTCHET!H93+[5]OTCHET!H94</f>
        <v>0</v>
      </c>
      <c r="I30" s="164">
        <f>[5]OTCHET!I90+[5]OTCHET!I93+[5]OTCHET!I94</f>
        <v>0</v>
      </c>
      <c r="J30" s="165">
        <f>[5]OTCHET!J90+[5]OTCHET!J93+[5]OTCHET!J94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[5]OTCHET!E106</f>
        <v>0</v>
      </c>
      <c r="F31" s="168">
        <f t="shared" si="1"/>
        <v>3641</v>
      </c>
      <c r="G31" s="169">
        <f>[5]OTCHET!G106</f>
        <v>3127</v>
      </c>
      <c r="H31" s="170">
        <f>[5]OTCHET!H106</f>
        <v>0</v>
      </c>
      <c r="I31" s="170">
        <f>[5]OTCHET!I106</f>
        <v>0</v>
      </c>
      <c r="J31" s="171">
        <f>[5]OTCHET!J106</f>
        <v>514</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[5]OTCHET!E110+[5]OTCHET!E119+[5]OTCHET!E135+[5]OTCHET!E136</f>
        <v>0</v>
      </c>
      <c r="F32" s="168">
        <f t="shared" si="1"/>
        <v>-444</v>
      </c>
      <c r="G32" s="169">
        <f>[5]OTCHET!G110+[5]OTCHET!G119+[5]OTCHET!G135+[5]OTCHET!G136</f>
        <v>173</v>
      </c>
      <c r="H32" s="170">
        <f>[5]OTCHET!H110+[5]OTCHET!H119+[5]OTCHET!H135+[5]OTCHET!H136</f>
        <v>0</v>
      </c>
      <c r="I32" s="170">
        <f>[5]OTCHET!I110+[5]OTCHET!I119+[5]OTCHET!I135+[5]OTCHET!I136</f>
        <v>0</v>
      </c>
      <c r="J32" s="171">
        <f>[5]OTCHET!J110+[5]OTCHET!J119+[5]OTCHET!J135+[5]OTCHET!J136</f>
        <v>-617</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[5]OTCHET!E123</f>
        <v>0</v>
      </c>
      <c r="F33" s="120">
        <f t="shared" si="1"/>
        <v>0</v>
      </c>
      <c r="G33" s="121">
        <f>[5]OTCHET!G123</f>
        <v>0</v>
      </c>
      <c r="H33" s="122">
        <f>[5]OTCHET!H123</f>
        <v>0</v>
      </c>
      <c r="I33" s="122">
        <f>[5]OTCHET!I123</f>
        <v>0</v>
      </c>
      <c r="J33" s="123">
        <f>[5]OTCHET!J123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+[5]OTCHET!E137</f>
        <v>0</v>
      </c>
      <c r="F36" s="191">
        <f t="shared" si="1"/>
        <v>0</v>
      </c>
      <c r="G36" s="192">
        <f>+[5]OTCHET!G137</f>
        <v>0</v>
      </c>
      <c r="H36" s="193">
        <f>+[5]OTCHET!H137</f>
        <v>0</v>
      </c>
      <c r="I36" s="193">
        <f>+[5]OTCHET!I137</f>
        <v>0</v>
      </c>
      <c r="J36" s="194">
        <f>+[5]OTCHET!J137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[5]OTCHET!E140+[5]OTCHET!E149+[5]OTCHET!E158</f>
        <v>0</v>
      </c>
      <c r="F37" s="199">
        <f t="shared" si="1"/>
        <v>0</v>
      </c>
      <c r="G37" s="200">
        <f>[5]OTCHET!G140+[5]OTCHET!G149+[5]OTCHET!G158</f>
        <v>0</v>
      </c>
      <c r="H37" s="201">
        <f>[5]OTCHET!H140+[5]OTCHET!H149+[5]OTCHET!H158</f>
        <v>0</v>
      </c>
      <c r="I37" s="201">
        <f>[5]OTCHET!I140+[5]OTCHET!I149+[5]OTCHET!I158</f>
        <v>0</v>
      </c>
      <c r="J37" s="202">
        <f>[5]OTCHET!J140+[5]OTCHET!J149+[5]OTCHET!J158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401335</v>
      </c>
      <c r="G38" s="210">
        <f t="shared" si="3"/>
        <v>282556</v>
      </c>
      <c r="H38" s="211">
        <f t="shared" si="3"/>
        <v>0</v>
      </c>
      <c r="I38" s="211">
        <f t="shared" si="3"/>
        <v>581</v>
      </c>
      <c r="J38" s="212">
        <f t="shared" si="3"/>
        <v>118198</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372121</v>
      </c>
      <c r="G39" s="222">
        <f t="shared" si="4"/>
        <v>253923</v>
      </c>
      <c r="H39" s="223">
        <f t="shared" si="4"/>
        <v>0</v>
      </c>
      <c r="I39" s="223">
        <f t="shared" si="4"/>
        <v>0</v>
      </c>
      <c r="J39" s="224">
        <f t="shared" si="4"/>
        <v>118198</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[5]OTCHET!E187</f>
        <v>0</v>
      </c>
      <c r="F40" s="229">
        <f t="shared" si="1"/>
        <v>273250</v>
      </c>
      <c r="G40" s="230">
        <f>[5]OTCHET!G187</f>
        <v>242636</v>
      </c>
      <c r="H40" s="231">
        <f>[5]OTCHET!H187</f>
        <v>0</v>
      </c>
      <c r="I40" s="231">
        <f>[5]OTCHET!I187</f>
        <v>0</v>
      </c>
      <c r="J40" s="232">
        <f>[5]OTCHET!J187</f>
        <v>30614</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[5]OTCHET!E190</f>
        <v>0</v>
      </c>
      <c r="F41" s="237">
        <f t="shared" si="1"/>
        <v>12149</v>
      </c>
      <c r="G41" s="238">
        <f>[5]OTCHET!G190</f>
        <v>11287</v>
      </c>
      <c r="H41" s="239">
        <f>[5]OTCHET!H190</f>
        <v>0</v>
      </c>
      <c r="I41" s="239">
        <f>[5]OTCHET!I190</f>
        <v>0</v>
      </c>
      <c r="J41" s="240">
        <f>[5]OTCHET!J190</f>
        <v>862</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+[5]OTCHET!E196+[5]OTCHET!E204</f>
        <v>0</v>
      </c>
      <c r="F42" s="244">
        <f t="shared" si="1"/>
        <v>86722</v>
      </c>
      <c r="G42" s="245">
        <f>+[5]OTCHET!G196+[5]OTCHET!G204</f>
        <v>0</v>
      </c>
      <c r="H42" s="246">
        <f>+[5]OTCHET!H196+[5]OTCHET!H204</f>
        <v>0</v>
      </c>
      <c r="I42" s="246">
        <f>+[5]OTCHET!I196+[5]OTCHET!I204</f>
        <v>0</v>
      </c>
      <c r="J42" s="247">
        <f>+[5]OTCHET!J196+[5]OTCHET!J204</f>
        <v>86722</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+[5]OTCHET!E205+[5]OTCHET!E223+[5]OTCHET!E274</f>
        <v>0</v>
      </c>
      <c r="F43" s="250">
        <f t="shared" si="1"/>
        <v>29214</v>
      </c>
      <c r="G43" s="251">
        <f>+[5]OTCHET!G205+[5]OTCHET!G223+[5]OTCHET!G274</f>
        <v>28633</v>
      </c>
      <c r="H43" s="252">
        <f>+[5]OTCHET!H205+[5]OTCHET!H223+[5]OTCHET!H274</f>
        <v>0</v>
      </c>
      <c r="I43" s="252">
        <f>+[5]OTCHET!I205+[5]OTCHET!I223+[5]OTCHET!I274</f>
        <v>581</v>
      </c>
      <c r="J43" s="253">
        <f>+[5]OTCHET!J205+[5]OTCHET!J223+[5]OTCHET!J274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+[5]OTCHET!E227+[5]OTCHET!E233+[5]OTCHET!E236+[5]OTCHET!E237+[5]OTCHET!E238+[5]OTCHET!E239+[5]OTCHET!E243</f>
        <v>0</v>
      </c>
      <c r="F44" s="120">
        <f t="shared" si="1"/>
        <v>0</v>
      </c>
      <c r="G44" s="121">
        <f>+[5]OTCHET!G227+[5]OTCHET!G233+[5]OTCHET!G236+[5]OTCHET!G237+[5]OTCHET!G238+[5]OTCHET!G239+[5]OTCHET!G243</f>
        <v>0</v>
      </c>
      <c r="H44" s="122">
        <f>+[5]OTCHET!H227+[5]OTCHET!H233+[5]OTCHET!H236+[5]OTCHET!H237+[5]OTCHET!H238+[5]OTCHET!H239+[5]OTCHET!H243</f>
        <v>0</v>
      </c>
      <c r="I44" s="122">
        <f>+[5]OTCHET!I227+[5]OTCHET!I233+[5]OTCHET!I236+[5]OTCHET!I237+[5]OTCHET!I238+[5]OTCHET!I239+[5]OTCHET!I243</f>
        <v>0</v>
      </c>
      <c r="J44" s="123">
        <f>+[5]OTCHET!J227+[5]OTCHET!J233+[5]OTCHET!J236+[5]OTCHET!J237+[5]OTCHET!J238+[5]OTCHET!J239+[5]OTCHET!J243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+[5]OTCHET!E236+[5]OTCHET!E237+[5]OTCHET!E238+[5]OTCHET!E239+[5]OTCHET!E246+[5]OTCHET!E247+[5]OTCHET!E251</f>
        <v>0</v>
      </c>
      <c r="F45" s="256">
        <f t="shared" si="1"/>
        <v>0</v>
      </c>
      <c r="G45" s="257">
        <f>+[5]OTCHET!G236+[5]OTCHET!G237+[5]OTCHET!G238+[5]OTCHET!G239+[5]OTCHET!G246+[5]OTCHET!G247+[5]OTCHET!G251</f>
        <v>0</v>
      </c>
      <c r="H45" s="258">
        <f>+[5]OTCHET!H236+[5]OTCHET!H237+[5]OTCHET!H238+[5]OTCHET!H239+[5]OTCHET!H246+[5]OTCHET!H247+[5]OTCHET!H251</f>
        <v>0</v>
      </c>
      <c r="I45" s="259">
        <f>+[5]OTCHET!I236+[5]OTCHET!I237+[5]OTCHET!I238+[5]OTCHET!I239+[5]OTCHET!I246+[5]OTCHET!I247+[5]OTCHET!I251</f>
        <v>0</v>
      </c>
      <c r="J45" s="260">
        <f>+[5]OTCHET!J236+[5]OTCHET!J237+[5]OTCHET!J238+[5]OTCHET!J239+[5]OTCHET!J246+[5]OTCHET!J247+[5]OTCHET!J251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+[5]OTCHET!E258+[5]OTCHET!E259+[5]OTCHET!E260+[5]OTCHET!E261</f>
        <v>0</v>
      </c>
      <c r="F46" s="250">
        <f t="shared" si="1"/>
        <v>0</v>
      </c>
      <c r="G46" s="251">
        <f>+[5]OTCHET!G258+[5]OTCHET!G259+[5]OTCHET!G260+[5]OTCHET!G261</f>
        <v>0</v>
      </c>
      <c r="H46" s="252">
        <f>+[5]OTCHET!H258+[5]OTCHET!H259+[5]OTCHET!H260+[5]OTCHET!H261</f>
        <v>0</v>
      </c>
      <c r="I46" s="252">
        <f>+[5]OTCHET!I258+[5]OTCHET!I259+[5]OTCHET!I260+[5]OTCHET!I261</f>
        <v>0</v>
      </c>
      <c r="J46" s="253">
        <f>+[5]OTCHET!J258+[5]OTCHET!J259+[5]OTCHET!J260+[5]OTCHET!J261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+[5]OTCHET!E259</f>
        <v>0</v>
      </c>
      <c r="F47" s="256">
        <f t="shared" si="1"/>
        <v>0</v>
      </c>
      <c r="G47" s="257">
        <f>+[5]OTCHET!G259</f>
        <v>0</v>
      </c>
      <c r="H47" s="258">
        <f>+[5]OTCHET!H259</f>
        <v>0</v>
      </c>
      <c r="I47" s="259">
        <f>+[5]OTCHET!I259</f>
        <v>0</v>
      </c>
      <c r="J47" s="260">
        <f>+[5]OTCHET!J259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+[5]OTCHET!E268+[5]OTCHET!E272+[5]OTCHET!E273</f>
        <v>0</v>
      </c>
      <c r="F48" s="168">
        <f t="shared" si="1"/>
        <v>0</v>
      </c>
      <c r="G48" s="163">
        <f>+[5]OTCHET!G268+[5]OTCHET!G272+[5]OTCHET!G273</f>
        <v>0</v>
      </c>
      <c r="H48" s="164">
        <f>+[5]OTCHET!H268+[5]OTCHET!H272+[5]OTCHET!H273</f>
        <v>0</v>
      </c>
      <c r="I48" s="164">
        <f>+[5]OTCHET!I268+[5]OTCHET!I272+[5]OTCHET!I273</f>
        <v>0</v>
      </c>
      <c r="J48" s="165">
        <f>+[5]OTCHET!J268+[5]OTCHET!J272+[5]OTCHET!J273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[5]OTCHET!E278+[5]OTCHET!E279+[5]OTCHET!E287+[5]OTCHET!E290</f>
        <v>0</v>
      </c>
      <c r="F49" s="168">
        <f t="shared" si="1"/>
        <v>0</v>
      </c>
      <c r="G49" s="169">
        <f>[5]OTCHET!G278+[5]OTCHET!G279+[5]OTCHET!G287+[5]OTCHET!G290</f>
        <v>0</v>
      </c>
      <c r="H49" s="170">
        <f>[5]OTCHET!H278+[5]OTCHET!H279+[5]OTCHET!H287+[5]OTCHET!H290</f>
        <v>0</v>
      </c>
      <c r="I49" s="170">
        <f>[5]OTCHET!I278+[5]OTCHET!I279+[5]OTCHET!I287+[5]OTCHET!I290</f>
        <v>0</v>
      </c>
      <c r="J49" s="171">
        <f>[5]OTCHET!J278+[5]OTCHET!J279+[5]OTCHET!J287+[5]OTCHET!J290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+[5]OTCHET!E291</f>
        <v>0</v>
      </c>
      <c r="F50" s="168">
        <f t="shared" si="1"/>
        <v>0</v>
      </c>
      <c r="G50" s="169">
        <f>+[5]OTCHET!G291</f>
        <v>0</v>
      </c>
      <c r="H50" s="170">
        <f>+[5]OTCHET!H291</f>
        <v>0</v>
      </c>
      <c r="I50" s="170">
        <f>+[5]OTCHET!I291</f>
        <v>0</v>
      </c>
      <c r="J50" s="171">
        <f>+[5]OTCHET!J291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+[5]OTCHET!E275</f>
        <v>0</v>
      </c>
      <c r="F51" s="120">
        <f>+G51+H51+I51+J51</f>
        <v>0</v>
      </c>
      <c r="G51" s="121">
        <f>+[5]OTCHET!G275</f>
        <v>0</v>
      </c>
      <c r="H51" s="122">
        <f>+[5]OTCHET!H275</f>
        <v>0</v>
      </c>
      <c r="I51" s="122">
        <f>+[5]OTCHET!I275</f>
        <v>0</v>
      </c>
      <c r="J51" s="123">
        <f>+[5]OTCHET!J275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+[5]OTCHET!E296</f>
        <v>0</v>
      </c>
      <c r="F52" s="120">
        <f t="shared" si="1"/>
        <v>0</v>
      </c>
      <c r="G52" s="121">
        <f>+[5]OTCHET!G296</f>
        <v>0</v>
      </c>
      <c r="H52" s="122">
        <f>+[5]OTCHET!H296</f>
        <v>0</v>
      </c>
      <c r="I52" s="122">
        <f>+[5]OTCHET!I296</f>
        <v>0</v>
      </c>
      <c r="J52" s="123">
        <f>+[5]OTCHET!J296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[5]OTCHET!E297</f>
        <v>0</v>
      </c>
      <c r="F53" s="267">
        <f t="shared" si="1"/>
        <v>0</v>
      </c>
      <c r="G53" s="268">
        <f>[5]OTCHET!G297</f>
        <v>0</v>
      </c>
      <c r="H53" s="269">
        <f>[5]OTCHET!H297</f>
        <v>0</v>
      </c>
      <c r="I53" s="269">
        <f>[5]OTCHET!I297</f>
        <v>0</v>
      </c>
      <c r="J53" s="270">
        <f>[5]OTCHET!J297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[5]OTCHET!E299</f>
        <v>0</v>
      </c>
      <c r="F54" s="275">
        <f t="shared" si="1"/>
        <v>0</v>
      </c>
      <c r="G54" s="276">
        <f>[5]OTCHET!G299</f>
        <v>0</v>
      </c>
      <c r="H54" s="277">
        <f>[5]OTCHET!H299</f>
        <v>0</v>
      </c>
      <c r="I54" s="277">
        <f>[5]OTCHET!I299</f>
        <v>0</v>
      </c>
      <c r="J54" s="278">
        <f>[5]OTCHET!J299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+[5]OTCHET!E300</f>
        <v>0</v>
      </c>
      <c r="F55" s="284">
        <f t="shared" si="1"/>
        <v>0</v>
      </c>
      <c r="G55" s="285">
        <f>+[5]OTCHET!G300</f>
        <v>0</v>
      </c>
      <c r="H55" s="286">
        <f>+[5]OTCHET!H300</f>
        <v>0</v>
      </c>
      <c r="I55" s="286">
        <f>+[5]OTCHET!I300</f>
        <v>0</v>
      </c>
      <c r="J55" s="287">
        <f>+[5]OTCHET!J300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354460</v>
      </c>
      <c r="G56" s="294">
        <f t="shared" si="5"/>
        <v>236262</v>
      </c>
      <c r="H56" s="295">
        <f t="shared" si="5"/>
        <v>0</v>
      </c>
      <c r="I56" s="296">
        <f t="shared" si="5"/>
        <v>0</v>
      </c>
      <c r="J56" s="297">
        <f t="shared" si="5"/>
        <v>118198</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+[5]OTCHET!E364+[5]OTCHET!E378+[5]OTCHET!E391</f>
        <v>0</v>
      </c>
      <c r="F57" s="299">
        <f t="shared" si="1"/>
        <v>0</v>
      </c>
      <c r="G57" s="300">
        <f>+[5]OTCHET!G364+[5]OTCHET!G378+[5]OTCHET!G391</f>
        <v>0</v>
      </c>
      <c r="H57" s="301">
        <f>+[5]OTCHET!H364+[5]OTCHET!H378+[5]OTCHET!H391</f>
        <v>0</v>
      </c>
      <c r="I57" s="301">
        <f>+[5]OTCHET!I364+[5]OTCHET!I378+[5]OTCHET!I391</f>
        <v>0</v>
      </c>
      <c r="J57" s="302">
        <f>+[5]OTCHET!J364+[5]OTCHET!J378+[5]OTCHET!J391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+[5]OTCHET!E386+[5]OTCHET!E394+[5]OTCHET!E399+[5]OTCHET!E402+[5]OTCHET!E405+[5]OTCHET!E408+[5]OTCHET!E409+[5]OTCHET!E412+[5]OTCHET!E425+[5]OTCHET!E426+[5]OTCHET!E427+[5]OTCHET!E428+[5]OTCHET!E429</f>
        <v>0</v>
      </c>
      <c r="F58" s="304">
        <f t="shared" si="1"/>
        <v>236262</v>
      </c>
      <c r="G58" s="305">
        <f>+[5]OTCHET!G386+[5]OTCHET!G394+[5]OTCHET!G399+[5]OTCHET!G402+[5]OTCHET!G405+[5]OTCHET!G408+[5]OTCHET!G409+[5]OTCHET!G412+[5]OTCHET!G425+[5]OTCHET!G426+[5]OTCHET!G427+[5]OTCHET!G428+[5]OTCHET!G429</f>
        <v>236262</v>
      </c>
      <c r="H58" s="306">
        <f>+[5]OTCHET!H386+[5]OTCHET!H394+[5]OTCHET!H399+[5]OTCHET!H402+[5]OTCHET!H405+[5]OTCHET!H408+[5]OTCHET!H409+[5]OTCHET!H412+[5]OTCHET!H425+[5]OTCHET!H426+[5]OTCHET!H427+[5]OTCHET!H428+[5]OTCHET!H429</f>
        <v>0</v>
      </c>
      <c r="I58" s="306">
        <f>+[5]OTCHET!I386+[5]OTCHET!I394+[5]OTCHET!I399+[5]OTCHET!I402+[5]OTCHET!I405+[5]OTCHET!I408+[5]OTCHET!I409+[5]OTCHET!I412+[5]OTCHET!I425+[5]OTCHET!I426+[5]OTCHET!I427+[5]OTCHET!I428+[5]OTCHET!I429</f>
        <v>0</v>
      </c>
      <c r="J58" s="307">
        <f>+[5]OTCHET!J386+[5]OTCHET!J394+[5]OTCHET!J399+[5]OTCHET!J402+[5]OTCHET!J405+[5]OTCHET!J408+[5]OTCHET!J409+[5]OTCHET!J412+[5]OTCHET!J425+[5]OTCHET!J426+[5]OTCHET!J427+[5]OTCHET!J428+[5]OTCHET!J429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+[5]OTCHET!E425+[5]OTCHET!E426+[5]OTCHET!E427+[5]OTCHET!E428+[5]OTCHET!E429</f>
        <v>0</v>
      </c>
      <c r="F59" s="309">
        <f t="shared" si="1"/>
        <v>0</v>
      </c>
      <c r="G59" s="310">
        <f>+[5]OTCHET!G425+[5]OTCHET!G426+[5]OTCHET!G427+[5]OTCHET!G428+[5]OTCHET!G429</f>
        <v>0</v>
      </c>
      <c r="H59" s="311">
        <f>+[5]OTCHET!H425+[5]OTCHET!H426+[5]OTCHET!H427+[5]OTCHET!H428+[5]OTCHET!H429</f>
        <v>0</v>
      </c>
      <c r="I59" s="311">
        <f>+[5]OTCHET!I425+[5]OTCHET!I426+[5]OTCHET!I427+[5]OTCHET!I428+[5]OTCHET!I429</f>
        <v>0</v>
      </c>
      <c r="J59" s="312">
        <f>+[5]OTCHET!J425+[5]OTCHET!J426+[5]OTCHET!J427+[5]OTCHET!J428+[5]OTCHET!J429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[5]OTCHET!E408</f>
        <v>0</v>
      </c>
      <c r="F60" s="316">
        <f t="shared" si="1"/>
        <v>0</v>
      </c>
      <c r="G60" s="317">
        <f>[5]OTCHET!G408</f>
        <v>0</v>
      </c>
      <c r="H60" s="318">
        <f>[5]OTCHET!H408</f>
        <v>0</v>
      </c>
      <c r="I60" s="318">
        <f>[5]OTCHET!I408</f>
        <v>0</v>
      </c>
      <c r="J60" s="319">
        <f>[5]OTCHET!J408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[5]OTCHET!E415</f>
        <v>0</v>
      </c>
      <c r="F62" s="199">
        <f t="shared" si="1"/>
        <v>118198</v>
      </c>
      <c r="G62" s="200">
        <f>[5]OTCHET!G415</f>
        <v>0</v>
      </c>
      <c r="H62" s="201">
        <f>[5]OTCHET!H415</f>
        <v>0</v>
      </c>
      <c r="I62" s="201">
        <f>[5]OTCHET!I415</f>
        <v>0</v>
      </c>
      <c r="J62" s="202">
        <f>[5]OTCHET!J415</f>
        <v>118198</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+[5]OTCHET!E252</f>
        <v>0</v>
      </c>
      <c r="F63" s="328">
        <f t="shared" si="1"/>
        <v>0</v>
      </c>
      <c r="G63" s="329">
        <f>+[5]OTCHET!G252</f>
        <v>0</v>
      </c>
      <c r="H63" s="330">
        <f>+[5]OTCHET!H252</f>
        <v>0</v>
      </c>
      <c r="I63" s="330">
        <f>+[5]OTCHET!I252</f>
        <v>0</v>
      </c>
      <c r="J63" s="331">
        <f>+[5]OTCHET!J252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4308</v>
      </c>
      <c r="G64" s="337">
        <f t="shared" si="6"/>
        <v>4992</v>
      </c>
      <c r="H64" s="338">
        <f t="shared" si="6"/>
        <v>0</v>
      </c>
      <c r="I64" s="338">
        <f t="shared" si="6"/>
        <v>-581</v>
      </c>
      <c r="J64" s="339">
        <f t="shared" si="6"/>
        <v>-103</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-4308</v>
      </c>
      <c r="G66" s="349">
        <f t="shared" ref="G66:L66" si="8">SUM(+G68+G76+G77+G84+G85+G86+G89+G90+G91+G92+G93+G94+G95)</f>
        <v>-4992</v>
      </c>
      <c r="H66" s="350">
        <f>SUM(+H68+H76+H77+H84+H85+H86+H89+H90+H91+H92+H93+H94+H95)</f>
        <v>0</v>
      </c>
      <c r="I66" s="350">
        <f>SUM(+I68+I76+I77+I84+I85+I86+I89+I90+I91+I92+I93+I94+I95)</f>
        <v>581</v>
      </c>
      <c r="J66" s="351">
        <f>SUM(+J68+J76+J77+J84+J85+J86+J89+J90+J91+J92+J93+J94+J95)</f>
        <v>103</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+[5]OTCHET!E485+[5]OTCHET!E486+[5]OTCHET!E489+[5]OTCHET!E490+[5]OTCHET!E493+[5]OTCHET!E494+[5]OTCHET!E498</f>
        <v>0</v>
      </c>
      <c r="F69" s="367">
        <f t="shared" si="1"/>
        <v>0</v>
      </c>
      <c r="G69" s="368">
        <f>+[5]OTCHET!G485+[5]OTCHET!G486+[5]OTCHET!G489+[5]OTCHET!G490+[5]OTCHET!G493+[5]OTCHET!G494+[5]OTCHET!G498</f>
        <v>0</v>
      </c>
      <c r="H69" s="369">
        <f>+[5]OTCHET!H485+[5]OTCHET!H486+[5]OTCHET!H489+[5]OTCHET!H490+[5]OTCHET!H493+[5]OTCHET!H494+[5]OTCHET!H498</f>
        <v>0</v>
      </c>
      <c r="I69" s="369">
        <f>+[5]OTCHET!I485+[5]OTCHET!I486+[5]OTCHET!I489+[5]OTCHET!I490+[5]OTCHET!I493+[5]OTCHET!I494+[5]OTCHET!I498</f>
        <v>0</v>
      </c>
      <c r="J69" s="370">
        <f>+[5]OTCHET!J485+[5]OTCHET!J486+[5]OTCHET!J489+[5]OTCHET!J490+[5]OTCHET!J493+[5]OTCHET!J494+[5]OTCHET!J498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+[5]OTCHET!E487+[5]OTCHET!E488+[5]OTCHET!E491+[5]OTCHET!E492+[5]OTCHET!E495+[5]OTCHET!E496+[5]OTCHET!E497+[5]OTCHET!E499</f>
        <v>0</v>
      </c>
      <c r="F70" s="375">
        <f t="shared" si="1"/>
        <v>0</v>
      </c>
      <c r="G70" s="376">
        <f>+[5]OTCHET!G487+[5]OTCHET!G488+[5]OTCHET!G491+[5]OTCHET!G492+[5]OTCHET!G495+[5]OTCHET!G496+[5]OTCHET!G497+[5]OTCHET!G499</f>
        <v>0</v>
      </c>
      <c r="H70" s="377">
        <f>+[5]OTCHET!H487+[5]OTCHET!H488+[5]OTCHET!H491+[5]OTCHET!H492+[5]OTCHET!H495+[5]OTCHET!H496+[5]OTCHET!H497+[5]OTCHET!H499</f>
        <v>0</v>
      </c>
      <c r="I70" s="377">
        <f>+[5]OTCHET!I487+[5]OTCHET!I488+[5]OTCHET!I491+[5]OTCHET!I492+[5]OTCHET!I495+[5]OTCHET!I496+[5]OTCHET!I497+[5]OTCHET!I499</f>
        <v>0</v>
      </c>
      <c r="J70" s="378">
        <f>+[5]OTCHET!J487+[5]OTCHET!J488+[5]OTCHET!J491+[5]OTCHET!J492+[5]OTCHET!J495+[5]OTCHET!J496+[5]OTCHET!J497+[5]OTCHET!J499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+[5]OTCHET!E500</f>
        <v>0</v>
      </c>
      <c r="F71" s="375">
        <f t="shared" si="1"/>
        <v>0</v>
      </c>
      <c r="G71" s="376">
        <f>+[5]OTCHET!G500</f>
        <v>0</v>
      </c>
      <c r="H71" s="377">
        <f>+[5]OTCHET!H500</f>
        <v>0</v>
      </c>
      <c r="I71" s="377">
        <f>+[5]OTCHET!I500</f>
        <v>0</v>
      </c>
      <c r="J71" s="378">
        <f>+[5]OTCHET!J500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+[5]OTCHET!E505</f>
        <v>0</v>
      </c>
      <c r="F72" s="375">
        <f t="shared" si="1"/>
        <v>0</v>
      </c>
      <c r="G72" s="376">
        <f>+[5]OTCHET!G505</f>
        <v>0</v>
      </c>
      <c r="H72" s="377">
        <f>+[5]OTCHET!H505</f>
        <v>0</v>
      </c>
      <c r="I72" s="377">
        <f>+[5]OTCHET!I505</f>
        <v>0</v>
      </c>
      <c r="J72" s="378">
        <f>+[5]OTCHET!J505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+[5]OTCHET!E545</f>
        <v>0</v>
      </c>
      <c r="F73" s="375">
        <f t="shared" si="1"/>
        <v>0</v>
      </c>
      <c r="G73" s="376">
        <f>+[5]OTCHET!G545</f>
        <v>0</v>
      </c>
      <c r="H73" s="377">
        <f>+[5]OTCHET!H545</f>
        <v>0</v>
      </c>
      <c r="I73" s="377">
        <f>+[5]OTCHET!I545</f>
        <v>0</v>
      </c>
      <c r="J73" s="378">
        <f>+[5]OTCHET!J545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+[5]OTCHET!E584+[5]OTCHET!E585</f>
        <v>0</v>
      </c>
      <c r="F74" s="375">
        <f t="shared" si="1"/>
        <v>0</v>
      </c>
      <c r="G74" s="376">
        <f>+[5]OTCHET!G584+[5]OTCHET!G585</f>
        <v>0</v>
      </c>
      <c r="H74" s="377">
        <f>+[5]OTCHET!H584+[5]OTCHET!H585</f>
        <v>0</v>
      </c>
      <c r="I74" s="377">
        <f>+[5]OTCHET!I584+[5]OTCHET!I585</f>
        <v>0</v>
      </c>
      <c r="J74" s="378">
        <f>+[5]OTCHET!J584+[5]OTCHET!J585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+[5]OTCHET!E586+[5]OTCHET!E587+[5]OTCHET!E588</f>
        <v>0</v>
      </c>
      <c r="F75" s="382">
        <f t="shared" si="1"/>
        <v>0</v>
      </c>
      <c r="G75" s="383">
        <f>+[5]OTCHET!G586+[5]OTCHET!G587+[5]OTCHET!G588</f>
        <v>0</v>
      </c>
      <c r="H75" s="384">
        <f>+[5]OTCHET!H586+[5]OTCHET!H587+[5]OTCHET!H588</f>
        <v>0</v>
      </c>
      <c r="I75" s="384">
        <f>+[5]OTCHET!I586+[5]OTCHET!I587+[5]OTCHET!I588</f>
        <v>0</v>
      </c>
      <c r="J75" s="385">
        <f>+[5]OTCHET!J586+[5]OTCHET!J587+[5]OTCHET!J588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[5]OTCHET!E464</f>
        <v>0</v>
      </c>
      <c r="F76" s="299">
        <f t="shared" si="1"/>
        <v>0</v>
      </c>
      <c r="G76" s="300">
        <f>[5]OTCHET!G464</f>
        <v>0</v>
      </c>
      <c r="H76" s="301">
        <f>[5]OTCHET!H464</f>
        <v>0</v>
      </c>
      <c r="I76" s="301">
        <f>[5]OTCHET!I464</f>
        <v>0</v>
      </c>
      <c r="J76" s="302">
        <f>[5]OTCHET!J464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+[5]OTCHET!E469+[5]OTCHET!E472</f>
        <v>0</v>
      </c>
      <c r="F78" s="367">
        <f t="shared" si="1"/>
        <v>0</v>
      </c>
      <c r="G78" s="368">
        <f>+[5]OTCHET!G469+[5]OTCHET!G472</f>
        <v>0</v>
      </c>
      <c r="H78" s="369">
        <f>+[5]OTCHET!H469+[5]OTCHET!H472</f>
        <v>0</v>
      </c>
      <c r="I78" s="369">
        <f>+[5]OTCHET!I469+[5]OTCHET!I472</f>
        <v>0</v>
      </c>
      <c r="J78" s="370">
        <f>+[5]OTCHET!J469+[5]OTCHET!J472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+[5]OTCHET!E470+[5]OTCHET!E473</f>
        <v>0</v>
      </c>
      <c r="F79" s="375">
        <f t="shared" si="1"/>
        <v>0</v>
      </c>
      <c r="G79" s="376">
        <f>+[5]OTCHET!G470+[5]OTCHET!G473</f>
        <v>0</v>
      </c>
      <c r="H79" s="377">
        <f>+[5]OTCHET!H470+[5]OTCHET!H473</f>
        <v>0</v>
      </c>
      <c r="I79" s="377">
        <f>+[5]OTCHET!I470+[5]OTCHET!I473</f>
        <v>0</v>
      </c>
      <c r="J79" s="378">
        <f>+[5]OTCHET!J470+[5]OTCHET!J473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[5]OTCHET!E474</f>
        <v>0</v>
      </c>
      <c r="F80" s="375">
        <f t="shared" si="1"/>
        <v>0</v>
      </c>
      <c r="G80" s="376">
        <f>[5]OTCHET!G474</f>
        <v>0</v>
      </c>
      <c r="H80" s="377">
        <f>[5]OTCHET!H474</f>
        <v>0</v>
      </c>
      <c r="I80" s="377">
        <f>[5]OTCHET!I474</f>
        <v>0</v>
      </c>
      <c r="J80" s="378">
        <f>[5]OTCHET!J474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+[5]OTCHET!E482</f>
        <v>0</v>
      </c>
      <c r="F82" s="375">
        <f t="shared" si="1"/>
        <v>0</v>
      </c>
      <c r="G82" s="376">
        <f>+[5]OTCHET!G482</f>
        <v>0</v>
      </c>
      <c r="H82" s="377">
        <f>+[5]OTCHET!H482</f>
        <v>0</v>
      </c>
      <c r="I82" s="377">
        <f>+[5]OTCHET!I482</f>
        <v>0</v>
      </c>
      <c r="J82" s="378">
        <f>+[5]OTCHET!J482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+[5]OTCHET!E483</f>
        <v>0</v>
      </c>
      <c r="F83" s="382">
        <f t="shared" si="1"/>
        <v>0</v>
      </c>
      <c r="G83" s="383">
        <f>+[5]OTCHET!G483</f>
        <v>0</v>
      </c>
      <c r="H83" s="384">
        <f>+[5]OTCHET!H483</f>
        <v>0</v>
      </c>
      <c r="I83" s="384">
        <f>+[5]OTCHET!I483</f>
        <v>0</v>
      </c>
      <c r="J83" s="385">
        <f>+[5]OTCHET!J483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[5]OTCHET!E538</f>
        <v>0</v>
      </c>
      <c r="F84" s="299">
        <f t="shared" si="1"/>
        <v>0</v>
      </c>
      <c r="G84" s="300">
        <f>[5]OTCHET!G538</f>
        <v>0</v>
      </c>
      <c r="H84" s="301">
        <f>[5]OTCHET!H538</f>
        <v>0</v>
      </c>
      <c r="I84" s="301">
        <f>[5]OTCHET!I538</f>
        <v>0</v>
      </c>
      <c r="J84" s="302">
        <f>[5]OTCHET!J538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[5]OTCHET!E539</f>
        <v>0</v>
      </c>
      <c r="F85" s="304">
        <f t="shared" si="1"/>
        <v>0</v>
      </c>
      <c r="G85" s="305">
        <f>[5]OTCHET!G539</f>
        <v>0</v>
      </c>
      <c r="H85" s="306">
        <f>[5]OTCHET!H539</f>
        <v>0</v>
      </c>
      <c r="I85" s="306">
        <f>[5]OTCHET!I539</f>
        <v>0</v>
      </c>
      <c r="J85" s="307">
        <f>[5]OTCHET!J539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-4089</v>
      </c>
      <c r="G86" s="310">
        <f t="shared" ref="G86:M86" si="11">+G87+G88</f>
        <v>-4192</v>
      </c>
      <c r="H86" s="311">
        <f>+H87+H88</f>
        <v>0</v>
      </c>
      <c r="I86" s="311">
        <f>+I87+I88</f>
        <v>0</v>
      </c>
      <c r="J86" s="312">
        <f>+J87+J88</f>
        <v>103</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+[5]OTCHET!E506+[5]OTCHET!E515+[5]OTCHET!E519+[5]OTCHET!E546</f>
        <v>0</v>
      </c>
      <c r="F87" s="367">
        <f t="shared" si="1"/>
        <v>0</v>
      </c>
      <c r="G87" s="368">
        <f>+[5]OTCHET!G506+[5]OTCHET!G515+[5]OTCHET!G519+[5]OTCHET!G546</f>
        <v>0</v>
      </c>
      <c r="H87" s="369">
        <f>+[5]OTCHET!H506+[5]OTCHET!H515+[5]OTCHET!H519+[5]OTCHET!H546</f>
        <v>0</v>
      </c>
      <c r="I87" s="369">
        <f>+[5]OTCHET!I506+[5]OTCHET!I515+[5]OTCHET!I519+[5]OTCHET!I546</f>
        <v>0</v>
      </c>
      <c r="J87" s="370">
        <f>+[5]OTCHET!J506+[5]OTCHET!J515+[5]OTCHET!J519+[5]OTCHET!J546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+[5]OTCHET!E524+[5]OTCHET!E527+[5]OTCHET!E547</f>
        <v>0</v>
      </c>
      <c r="F88" s="382">
        <f t="shared" si="1"/>
        <v>-4089</v>
      </c>
      <c r="G88" s="383">
        <f>+[5]OTCHET!G524+[5]OTCHET!G527+[5]OTCHET!G547</f>
        <v>-4192</v>
      </c>
      <c r="H88" s="384">
        <f>+[5]OTCHET!H524+[5]OTCHET!H527+[5]OTCHET!H547</f>
        <v>0</v>
      </c>
      <c r="I88" s="384">
        <f>+[5]OTCHET!I524+[5]OTCHET!I527+[5]OTCHET!I547</f>
        <v>0</v>
      </c>
      <c r="J88" s="385">
        <f>+[5]OTCHET!J524+[5]OTCHET!J527+[5]OTCHET!J547</f>
        <v>103</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[5]OTCHET!E534</f>
        <v>0</v>
      </c>
      <c r="F89" s="299">
        <f t="shared" ref="F89:F96" si="12">+G89+H89+I89+J89</f>
        <v>0</v>
      </c>
      <c r="G89" s="300">
        <f>[5]OTCHET!G534</f>
        <v>0</v>
      </c>
      <c r="H89" s="301">
        <f>[5]OTCHET!H534</f>
        <v>0</v>
      </c>
      <c r="I89" s="301">
        <f>[5]OTCHET!I534</f>
        <v>0</v>
      </c>
      <c r="J89" s="302">
        <f>[5]OTCHET!J534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+[5]OTCHET!E570+[5]OTCHET!E571+[5]OTCHET!E572+[5]OTCHET!E573+[5]OTCHET!E574+[5]OTCHET!E575</f>
        <v>0</v>
      </c>
      <c r="F90" s="304">
        <f t="shared" si="12"/>
        <v>0</v>
      </c>
      <c r="G90" s="305">
        <f>+[5]OTCHET!G570+[5]OTCHET!G571+[5]OTCHET!G572+[5]OTCHET!G573+[5]OTCHET!G574+[5]OTCHET!G575</f>
        <v>0</v>
      </c>
      <c r="H90" s="306">
        <f>+[5]OTCHET!H570+[5]OTCHET!H571+[5]OTCHET!H572+[5]OTCHET!H573+[5]OTCHET!H574+[5]OTCHET!H575</f>
        <v>0</v>
      </c>
      <c r="I90" s="306">
        <f>+[5]OTCHET!I570+[5]OTCHET!I571+[5]OTCHET!I572+[5]OTCHET!I573+[5]OTCHET!I574+[5]OTCHET!I575</f>
        <v>0</v>
      </c>
      <c r="J90" s="307">
        <f>+[5]OTCHET!J570+[5]OTCHET!J571+[5]OTCHET!J572+[5]OTCHET!J573+[5]OTCHET!J574+[5]OTCHET!J575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+[5]OTCHET!E576+[5]OTCHET!E577+[5]OTCHET!E578+[5]OTCHET!E579+[5]OTCHET!E580+[5]OTCHET!E581+[5]OTCHET!E582</f>
        <v>0</v>
      </c>
      <c r="F91" s="168">
        <f t="shared" si="12"/>
        <v>-219</v>
      </c>
      <c r="G91" s="169">
        <f>+[5]OTCHET!G576+[5]OTCHET!G577+[5]OTCHET!G578+[5]OTCHET!G579+[5]OTCHET!G580+[5]OTCHET!G581+[5]OTCHET!G582</f>
        <v>0</v>
      </c>
      <c r="H91" s="170">
        <f>+[5]OTCHET!H576+[5]OTCHET!H577+[5]OTCHET!H578+[5]OTCHET!H579+[5]OTCHET!H580+[5]OTCHET!H581+[5]OTCHET!H582</f>
        <v>0</v>
      </c>
      <c r="I91" s="170">
        <f>+[5]OTCHET!I576+[5]OTCHET!I577+[5]OTCHET!I578+[5]OTCHET!I579+[5]OTCHET!I580+[5]OTCHET!I581+[5]OTCHET!I582</f>
        <v>-219</v>
      </c>
      <c r="J91" s="171">
        <f>+[5]OTCHET!J576+[5]OTCHET!J577+[5]OTCHET!J578+[5]OTCHET!J579+[5]OTCHET!J580+[5]OTCHET!J581+[5]OTCHET!J582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+[5]OTCHET!E583</f>
        <v>0</v>
      </c>
      <c r="F92" s="168">
        <f t="shared" si="12"/>
        <v>0</v>
      </c>
      <c r="G92" s="169">
        <f>+[5]OTCHET!G583</f>
        <v>0</v>
      </c>
      <c r="H92" s="170">
        <f>+[5]OTCHET!H583</f>
        <v>0</v>
      </c>
      <c r="I92" s="170">
        <f>+[5]OTCHET!I583</f>
        <v>0</v>
      </c>
      <c r="J92" s="171">
        <f>+[5]OTCHET!J583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+[5]OTCHET!E590+[5]OTCHET!E591</f>
        <v>0</v>
      </c>
      <c r="F93" s="168">
        <f t="shared" si="12"/>
        <v>0</v>
      </c>
      <c r="G93" s="169">
        <f>+[5]OTCHET!G590+[5]OTCHET!G591</f>
        <v>0</v>
      </c>
      <c r="H93" s="170">
        <f>+[5]OTCHET!H590+[5]OTCHET!H591</f>
        <v>0</v>
      </c>
      <c r="I93" s="170">
        <f>+[5]OTCHET!I590+[5]OTCHET!I591</f>
        <v>0</v>
      </c>
      <c r="J93" s="171">
        <f>+[5]OTCHET!J590+[5]OTCHET!J591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+[5]OTCHET!E592+[5]OTCHET!E593</f>
        <v>0</v>
      </c>
      <c r="F94" s="168">
        <f t="shared" si="12"/>
        <v>0</v>
      </c>
      <c r="G94" s="169">
        <f>+[5]OTCHET!G592+[5]OTCHET!G593</f>
        <v>0</v>
      </c>
      <c r="H94" s="170">
        <f>+[5]OTCHET!H592+[5]OTCHET!H593</f>
        <v>0</v>
      </c>
      <c r="I94" s="170">
        <f>+[5]OTCHET!I592+[5]OTCHET!I593</f>
        <v>0</v>
      </c>
      <c r="J94" s="171">
        <f>+[5]OTCHET!J592+[5]OTCHET!J593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[5]OTCHET!E594</f>
        <v>0</v>
      </c>
      <c r="F95" s="120">
        <f t="shared" si="12"/>
        <v>0</v>
      </c>
      <c r="G95" s="121">
        <f>[5]OTCHET!G594</f>
        <v>-800</v>
      </c>
      <c r="H95" s="122">
        <f>[5]OTCHET!H594</f>
        <v>0</v>
      </c>
      <c r="I95" s="122">
        <f>[5]OTCHET!I594</f>
        <v>800</v>
      </c>
      <c r="J95" s="123">
        <f>[5]OTCHET!J594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+[5]OTCHET!E597</f>
        <v>0</v>
      </c>
      <c r="F96" s="397">
        <f t="shared" si="12"/>
        <v>0</v>
      </c>
      <c r="G96" s="398">
        <f>+[5]OTCHET!G597</f>
        <v>0</v>
      </c>
      <c r="H96" s="399">
        <f>+[5]OTCHET!H597</f>
        <v>0</v>
      </c>
      <c r="I96" s="399">
        <f>+[5]OTCHET!I597</f>
        <v>0</v>
      </c>
      <c r="J96" s="400">
        <f>+[5]OTCHET!J597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f>+[5]OTCHET!H608</f>
        <v>0</v>
      </c>
      <c r="C107" s="422"/>
      <c r="D107" s="422"/>
      <c r="E107" s="427"/>
      <c r="F107" s="19"/>
      <c r="G107" s="428">
        <f>+[5]OTCHET!E608</f>
        <v>0</v>
      </c>
      <c r="H107" s="428">
        <f>+[5]OTCHET!F608</f>
        <v>0</v>
      </c>
      <c r="I107" s="429"/>
      <c r="J107" s="430" t="str">
        <f>+[5]OTCHET!B608</f>
        <v>31.05.2026 г.</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OTCHET-agreg pokazateli 012026</vt:lpstr>
      <vt:lpstr>OTCHET-agreg pokazateli 022026</vt:lpstr>
      <vt:lpstr>OTCHET-agreg pokazateli 032026</vt:lpstr>
      <vt:lpstr>OTCHET-agreg pokazateli 042026</vt:lpstr>
      <vt:lpstr>OTCHET-agreg pokazateli 052026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Kamenska</dc:creator>
  <cp:lastModifiedBy>Vania Kamenska</cp:lastModifiedBy>
  <dcterms:created xsi:type="dcterms:W3CDTF">2026-05-13T10:09:11Z</dcterms:created>
  <dcterms:modified xsi:type="dcterms:W3CDTF">2026-06-11T07:45:42Z</dcterms:modified>
</cp:coreProperties>
</file>